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9200" windowHeight="6435" activeTab="2"/>
  </bookViews>
  <sheets>
    <sheet name="Otteluohjelma" sheetId="1" r:id="rId1"/>
    <sheet name="Pistetaulukko" sheetId="2" r:id="rId2"/>
    <sheet name="Pelaajataulukot" sheetId="3" r:id="rId3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7" i="3" l="1"/>
  <c r="AI16" i="3"/>
  <c r="AI15" i="3"/>
  <c r="AI14" i="3"/>
  <c r="AI13" i="3"/>
  <c r="AI12" i="3"/>
  <c r="AI11" i="3"/>
  <c r="AI10" i="3"/>
  <c r="AI9" i="3"/>
  <c r="AI8" i="3"/>
  <c r="AI7" i="3"/>
  <c r="AI6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19" i="3" s="1"/>
  <c r="AA17" i="3"/>
  <c r="AA16" i="3"/>
  <c r="AA15" i="3"/>
  <c r="AA14" i="3"/>
  <c r="AA13" i="3"/>
  <c r="AA12" i="3"/>
  <c r="AA11" i="3"/>
  <c r="AA10" i="3"/>
  <c r="AA9" i="3"/>
  <c r="AA8" i="3"/>
  <c r="AA7" i="3"/>
  <c r="AA6" i="3"/>
  <c r="AA19" i="3" s="1"/>
  <c r="W17" i="3"/>
  <c r="W16" i="3"/>
  <c r="W15" i="3"/>
  <c r="W14" i="3"/>
  <c r="W13" i="3"/>
  <c r="W12" i="3"/>
  <c r="W11" i="3"/>
  <c r="W10" i="3"/>
  <c r="W9" i="3"/>
  <c r="W8" i="3"/>
  <c r="W7" i="3"/>
  <c r="W6" i="3"/>
  <c r="S17" i="3"/>
  <c r="S16" i="3"/>
  <c r="S15" i="3"/>
  <c r="S14" i="3"/>
  <c r="S13" i="3"/>
  <c r="S12" i="3"/>
  <c r="S11" i="3"/>
  <c r="S10" i="3"/>
  <c r="S9" i="3"/>
  <c r="S8" i="3"/>
  <c r="S7" i="3"/>
  <c r="S6" i="3"/>
  <c r="S19" i="3" s="1"/>
  <c r="O17" i="3"/>
  <c r="O16" i="3"/>
  <c r="O15" i="3"/>
  <c r="O14" i="3"/>
  <c r="O13" i="3"/>
  <c r="O12" i="3"/>
  <c r="O11" i="3"/>
  <c r="O10" i="3"/>
  <c r="O9" i="3"/>
  <c r="O8" i="3"/>
  <c r="O7" i="3"/>
  <c r="O6" i="3"/>
  <c r="O19" i="3" s="1"/>
  <c r="K17" i="3"/>
  <c r="K16" i="3"/>
  <c r="K15" i="3"/>
  <c r="K14" i="3"/>
  <c r="K13" i="3"/>
  <c r="K12" i="3"/>
  <c r="K11" i="3"/>
  <c r="K10" i="3"/>
  <c r="K9" i="3"/>
  <c r="K8" i="3"/>
  <c r="K7" i="3"/>
  <c r="K6" i="3"/>
  <c r="K19" i="3" s="1"/>
  <c r="G17" i="3"/>
  <c r="G16" i="3"/>
  <c r="G15" i="3"/>
  <c r="G14" i="3"/>
  <c r="G13" i="3"/>
  <c r="G12" i="3"/>
  <c r="G11" i="3"/>
  <c r="G10" i="3"/>
  <c r="G9" i="3"/>
  <c r="G8" i="3"/>
  <c r="G7" i="3"/>
  <c r="G6" i="3"/>
  <c r="G19" i="3" s="1"/>
  <c r="C6" i="3"/>
  <c r="C7" i="3"/>
  <c r="C8" i="3"/>
  <c r="C9" i="3"/>
  <c r="C10" i="3"/>
  <c r="C11" i="3"/>
  <c r="C12" i="3"/>
  <c r="C13" i="3"/>
  <c r="C14" i="3"/>
  <c r="C15" i="3"/>
  <c r="C16" i="3"/>
  <c r="C17" i="3"/>
  <c r="AD25" i="2"/>
  <c r="AB25" i="2"/>
  <c r="AF25" i="2" s="1"/>
  <c r="Z25" i="2"/>
  <c r="AD24" i="2"/>
  <c r="AB24" i="2"/>
  <c r="Z24" i="2"/>
  <c r="AD23" i="2"/>
  <c r="AB23" i="2"/>
  <c r="AF23" i="2" s="1"/>
  <c r="Z23" i="2"/>
  <c r="S25" i="2"/>
  <c r="Q25" i="2"/>
  <c r="O25" i="2"/>
  <c r="S24" i="2"/>
  <c r="Q24" i="2"/>
  <c r="O24" i="2"/>
  <c r="S23" i="2"/>
  <c r="Q23" i="2"/>
  <c r="O23" i="2"/>
  <c r="H25" i="2"/>
  <c r="F25" i="2"/>
  <c r="J25" i="2" s="1"/>
  <c r="D25" i="2"/>
  <c r="H24" i="2"/>
  <c r="F24" i="2"/>
  <c r="D24" i="2"/>
  <c r="H23" i="2"/>
  <c r="F23" i="2"/>
  <c r="D23" i="2"/>
  <c r="AD10" i="2"/>
  <c r="AB10" i="2"/>
  <c r="Z10" i="2"/>
  <c r="AD9" i="2"/>
  <c r="AB9" i="2"/>
  <c r="AF9" i="2" s="1"/>
  <c r="Z9" i="2"/>
  <c r="AD8" i="2"/>
  <c r="AB8" i="2"/>
  <c r="Z8" i="2"/>
  <c r="S10" i="2"/>
  <c r="Q10" i="2"/>
  <c r="O10" i="2"/>
  <c r="S9" i="2"/>
  <c r="Q9" i="2"/>
  <c r="O9" i="2"/>
  <c r="S8" i="2"/>
  <c r="Q8" i="2"/>
  <c r="U8" i="2" s="1"/>
  <c r="O8" i="2"/>
  <c r="H10" i="2"/>
  <c r="F10" i="2"/>
  <c r="H9" i="2"/>
  <c r="F9" i="2"/>
  <c r="H8" i="2"/>
  <c r="F8" i="2"/>
  <c r="D10" i="2"/>
  <c r="D9" i="2"/>
  <c r="D8" i="2"/>
  <c r="Z47" i="2"/>
  <c r="X47" i="2"/>
  <c r="O47" i="2"/>
  <c r="M47" i="2"/>
  <c r="D47" i="2"/>
  <c r="B47" i="2"/>
  <c r="Z31" i="2"/>
  <c r="X31" i="2"/>
  <c r="O31" i="2"/>
  <c r="M31" i="2"/>
  <c r="D31" i="2"/>
  <c r="B31" i="2"/>
  <c r="Z30" i="2"/>
  <c r="X30" i="2"/>
  <c r="O30" i="2"/>
  <c r="M30" i="2"/>
  <c r="D30" i="2"/>
  <c r="B30" i="2"/>
  <c r="Z29" i="2"/>
  <c r="X29" i="2"/>
  <c r="O29" i="2"/>
  <c r="M29" i="2"/>
  <c r="D29" i="2"/>
  <c r="B29" i="2"/>
  <c r="Z16" i="2"/>
  <c r="X16" i="2"/>
  <c r="O16" i="2"/>
  <c r="M16" i="2"/>
  <c r="D16" i="2"/>
  <c r="B16" i="2"/>
  <c r="Z15" i="2"/>
  <c r="X15" i="2"/>
  <c r="O15" i="2"/>
  <c r="M15" i="2"/>
  <c r="D15" i="2"/>
  <c r="B15" i="2"/>
  <c r="Z14" i="2"/>
  <c r="X14" i="2"/>
  <c r="O14" i="2"/>
  <c r="M14" i="2"/>
  <c r="D14" i="2"/>
  <c r="B14" i="2"/>
  <c r="U25" i="2" l="1"/>
  <c r="J23" i="2"/>
  <c r="U23" i="2"/>
  <c r="U24" i="2"/>
  <c r="AF10" i="2"/>
  <c r="U10" i="2"/>
  <c r="AI18" i="3"/>
  <c r="W19" i="3"/>
  <c r="C19" i="3"/>
  <c r="AI19" i="3"/>
  <c r="AE18" i="3"/>
  <c r="AA18" i="3"/>
  <c r="W18" i="3"/>
  <c r="S18" i="3"/>
  <c r="O18" i="3"/>
  <c r="K18" i="3"/>
  <c r="G18" i="3"/>
  <c r="C18" i="3"/>
  <c r="AF24" i="2"/>
  <c r="J24" i="2"/>
  <c r="AF8" i="2"/>
  <c r="U9" i="2"/>
  <c r="J10" i="2"/>
  <c r="J8" i="2"/>
  <c r="J9" i="2"/>
  <c r="N49" i="1"/>
  <c r="L49" i="1"/>
  <c r="I49" i="1"/>
  <c r="G49" i="1"/>
  <c r="D49" i="1"/>
  <c r="B49" i="1"/>
  <c r="N31" i="1"/>
  <c r="L31" i="1"/>
  <c r="I31" i="1"/>
  <c r="G31" i="1"/>
  <c r="D31" i="1"/>
  <c r="B31" i="1"/>
  <c r="N30" i="1"/>
  <c r="L30" i="1"/>
  <c r="I30" i="1"/>
  <c r="G30" i="1"/>
  <c r="D30" i="1"/>
  <c r="B30" i="1"/>
  <c r="N29" i="1"/>
  <c r="L29" i="1"/>
  <c r="I29" i="1"/>
  <c r="G29" i="1"/>
  <c r="D29" i="1"/>
  <c r="B29" i="1"/>
  <c r="N16" i="1"/>
  <c r="L16" i="1"/>
  <c r="N15" i="1"/>
  <c r="L15" i="1"/>
  <c r="N14" i="1"/>
  <c r="L14" i="1"/>
  <c r="I16" i="1"/>
  <c r="G16" i="1"/>
  <c r="I15" i="1"/>
  <c r="G15" i="1"/>
  <c r="I14" i="1"/>
  <c r="G14" i="1"/>
  <c r="D16" i="1"/>
  <c r="B16" i="1"/>
  <c r="D15" i="1"/>
  <c r="B15" i="1"/>
  <c r="D14" i="1"/>
  <c r="B14" i="1"/>
</calcChain>
</file>

<file path=xl/sharedStrings.xml><?xml version="1.0" encoding="utf-8"?>
<sst xmlns="http://schemas.openxmlformats.org/spreadsheetml/2006/main" count="412" uniqueCount="162">
  <si>
    <t>OTTELUOHJELMA RAMILENTIS 2016</t>
  </si>
  <si>
    <t>KENTTÄ 1</t>
  </si>
  <si>
    <t>Jäppilän Urheilijat</t>
  </si>
  <si>
    <t>Syväniemen Nousu</t>
  </si>
  <si>
    <t>Leppävirran Viri</t>
  </si>
  <si>
    <t>VetoPois</t>
  </si>
  <si>
    <t>Oikea Timola</t>
  </si>
  <si>
    <t>Kangasniemen Pallo</t>
  </si>
  <si>
    <t>Kiuruvesi</t>
  </si>
  <si>
    <t>Juva</t>
  </si>
  <si>
    <t>ALKULOHKO</t>
  </si>
  <si>
    <t>-</t>
  </si>
  <si>
    <t>VÄLIERÄT</t>
  </si>
  <si>
    <t>KENTTÄ 2</t>
  </si>
  <si>
    <t>KENTTÄ 3</t>
  </si>
  <si>
    <t>Alkulohko 1</t>
  </si>
  <si>
    <t>Alkulohko 2</t>
  </si>
  <si>
    <t>Alkulohko 3</t>
  </si>
  <si>
    <t>Jatkolohko 1</t>
  </si>
  <si>
    <t>Jatkolohko 2</t>
  </si>
  <si>
    <t>Jatkolohko 3</t>
  </si>
  <si>
    <t>Alkulohko 1/I</t>
  </si>
  <si>
    <t>Alkulohko 2/I</t>
  </si>
  <si>
    <t>Alkulohko 1/III</t>
  </si>
  <si>
    <t>Alkulohko 2/III</t>
  </si>
  <si>
    <t>Alkulohko 3/III</t>
  </si>
  <si>
    <t>Alkulohko 3/I</t>
  </si>
  <si>
    <t>Alkulohko 2/II</t>
  </si>
  <si>
    <t>Alkulohko 1/II</t>
  </si>
  <si>
    <t>MITALIPELIT</t>
  </si>
  <si>
    <t>Pronssipeli</t>
  </si>
  <si>
    <t>Jatkolohko 1/I</t>
  </si>
  <si>
    <t>Jatkolohko 2/I</t>
  </si>
  <si>
    <t>Jatkolohko 1/II</t>
  </si>
  <si>
    <t>Jatkolohko 2/II</t>
  </si>
  <si>
    <t>Finaalipeli</t>
  </si>
  <si>
    <t>Alkulohko 3/II</t>
  </si>
  <si>
    <t>Suonenjoki</t>
  </si>
  <si>
    <t>LOPPUTULOKSET</t>
  </si>
  <si>
    <t>I</t>
  </si>
  <si>
    <t>II</t>
  </si>
  <si>
    <t>Finaalipeli/II</t>
  </si>
  <si>
    <t>Finaalipeli/I</t>
  </si>
  <si>
    <t>III</t>
  </si>
  <si>
    <t>Pronssipeli/I</t>
  </si>
  <si>
    <t>IV</t>
  </si>
  <si>
    <t>Pronssipeli/II</t>
  </si>
  <si>
    <t>V</t>
  </si>
  <si>
    <t>Sijoituspeli</t>
  </si>
  <si>
    <t>Jatkolohko 1/III</t>
  </si>
  <si>
    <t>Jatkolohko 2/III</t>
  </si>
  <si>
    <t>Sijoituspeli/I</t>
  </si>
  <si>
    <t>VI</t>
  </si>
  <si>
    <t>Sijoituspeli/II</t>
  </si>
  <si>
    <t>VII</t>
  </si>
  <si>
    <t>Jatkolohko3/I</t>
  </si>
  <si>
    <t>VIII</t>
  </si>
  <si>
    <t>Jatkolohko3/II</t>
  </si>
  <si>
    <t>IX</t>
  </si>
  <si>
    <t>Jatkolohko3/III</t>
  </si>
  <si>
    <t>Ottelut kaksieräisiä, erät päättyvät 25 pisteeseen</t>
  </si>
  <si>
    <t>Jokaisesta voitetusta erästä saa pisteen, sijoitusjärjestys määräytyy seuraavasti: voitetut erät, keskinäinen ottelu, eräpisteiden suhde</t>
  </si>
  <si>
    <t>Kaksi voittoerää 25 pisteeseen, tarvittaessa kolmas erä tasan 15 pisteeseen</t>
  </si>
  <si>
    <t>Viri</t>
  </si>
  <si>
    <t>KOTI</t>
  </si>
  <si>
    <t>VIERAS</t>
  </si>
  <si>
    <t>TUOMARI</t>
  </si>
  <si>
    <t>Eräpisteet</t>
  </si>
  <si>
    <t>1. K</t>
  </si>
  <si>
    <t>1.V</t>
  </si>
  <si>
    <t>2.K</t>
  </si>
  <si>
    <t>2.V</t>
  </si>
  <si>
    <t>Voitetut</t>
  </si>
  <si>
    <t>Hävityt</t>
  </si>
  <si>
    <t>Pisteet / Erävoitot</t>
  </si>
  <si>
    <t>Suhde</t>
  </si>
  <si>
    <t>M. Kinnunen</t>
  </si>
  <si>
    <t>J. Koponen</t>
  </si>
  <si>
    <t>J.Teittinen</t>
  </si>
  <si>
    <t>PELAAJATAULUKOT</t>
  </si>
  <si>
    <t>NIMI</t>
  </si>
  <si>
    <t>IKÄ</t>
  </si>
  <si>
    <t>Vanhin</t>
  </si>
  <si>
    <t>Keski-ikä</t>
  </si>
  <si>
    <t>SYNTYMÄVUOSI</t>
  </si>
  <si>
    <t>Veto Pois</t>
  </si>
  <si>
    <t>Hannes Miettinen</t>
  </si>
  <si>
    <t>Olli Seppänen</t>
  </si>
  <si>
    <t>Arto Niiranen</t>
  </si>
  <si>
    <t>Mikko Ruotsalainen</t>
  </si>
  <si>
    <t>Jukka Ikäheimonen</t>
  </si>
  <si>
    <t>Esko Soininen</t>
  </si>
  <si>
    <t>Jari Ruotsalainen</t>
  </si>
  <si>
    <t>Esa Tillaeus</t>
  </si>
  <si>
    <t>Jussi Kemppainen</t>
  </si>
  <si>
    <t>Petri Halttunen</t>
  </si>
  <si>
    <t>Juha Taskinen</t>
  </si>
  <si>
    <t>Jukka Pirskanen</t>
  </si>
  <si>
    <t>Heikki Luomi</t>
  </si>
  <si>
    <t>Kai Ranta-Pere</t>
  </si>
  <si>
    <t>Veli Suutari</t>
  </si>
  <si>
    <t>Reijo Kosunen</t>
  </si>
  <si>
    <t>Terho Eronen</t>
  </si>
  <si>
    <t>Ismo Heinonen</t>
  </si>
  <si>
    <t>Markku Koponen</t>
  </si>
  <si>
    <t>Ari Pulliainen</t>
  </si>
  <si>
    <t>Harri Luukkonen</t>
  </si>
  <si>
    <t>Markku Pirskanen</t>
  </si>
  <si>
    <t>Mauri Hämäläinen</t>
  </si>
  <si>
    <t>Jyrki Halonen</t>
  </si>
  <si>
    <t>Jukka Kananen</t>
  </si>
  <si>
    <t>Hannu Niskanen</t>
  </si>
  <si>
    <t>Unto Remes</t>
  </si>
  <si>
    <t>Pertti Huttunen</t>
  </si>
  <si>
    <t>Terho Torssonen</t>
  </si>
  <si>
    <t>Eero Tuorilainen</t>
  </si>
  <si>
    <t>Ossi Erjava</t>
  </si>
  <si>
    <t>Martti Nuuttila</t>
  </si>
  <si>
    <t>Timo Palvimo</t>
  </si>
  <si>
    <t>Osmo Tyrväinen</t>
  </si>
  <si>
    <t>Raimo Pynnönen</t>
  </si>
  <si>
    <t>Reijo Erkkilä</t>
  </si>
  <si>
    <t>Sauli Partti</t>
  </si>
  <si>
    <t>Pasi Kuitunen</t>
  </si>
  <si>
    <t>Tapani Ikonen</t>
  </si>
  <si>
    <t>Kimmo Hasanen</t>
  </si>
  <si>
    <t>Pasi Julkunen</t>
  </si>
  <si>
    <t>Esa Karvinen</t>
  </si>
  <si>
    <t>Esa Kokkonen</t>
  </si>
  <si>
    <t>Pertti Martikainen</t>
  </si>
  <si>
    <t>Simo Pesonen</t>
  </si>
  <si>
    <t>Pasi Puttonen</t>
  </si>
  <si>
    <t>Juri Kolehmainen</t>
  </si>
  <si>
    <t>Keijo Manninen</t>
  </si>
  <si>
    <t>Tapio Heiskanen</t>
  </si>
  <si>
    <t>Jukka Markkanen</t>
  </si>
  <si>
    <t>Veikko Tenhunen</t>
  </si>
  <si>
    <t>Kari Tyrväinen</t>
  </si>
  <si>
    <t>Antti-Jussi Kuutti</t>
  </si>
  <si>
    <t>Eero Thitz</t>
  </si>
  <si>
    <t>Kari Karjalainen</t>
  </si>
  <si>
    <t>Jukka Torvinen</t>
  </si>
  <si>
    <t>Tuomas Pursiainen</t>
  </si>
  <si>
    <t>Jari Keisanen</t>
  </si>
  <si>
    <t>Ilkka Räsänen</t>
  </si>
  <si>
    <t>Seppo Hyvärinen</t>
  </si>
  <si>
    <t>Pertti Tuomainen</t>
  </si>
  <si>
    <t>Pekka Huovinen</t>
  </si>
  <si>
    <t>Samuli Halonen</t>
  </si>
  <si>
    <t>Erkki Mustonen</t>
  </si>
  <si>
    <t>Markku Peltonen</t>
  </si>
  <si>
    <t>Esa Kukkonen</t>
  </si>
  <si>
    <t>Tapio Hassinen</t>
  </si>
  <si>
    <t>Terho Hassinen</t>
  </si>
  <si>
    <t>Sami Haukka</t>
  </si>
  <si>
    <t>Panu Nyyssönen</t>
  </si>
  <si>
    <t>Antti Mönkkönen</t>
  </si>
  <si>
    <t>Hannu Hämäläinen</t>
  </si>
  <si>
    <t>Jäppilä</t>
  </si>
  <si>
    <t>J.Karjalainen</t>
  </si>
  <si>
    <t>J. Teittinen</t>
  </si>
  <si>
    <t>J. Karjalainen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</si>
</sst>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B]General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2" fillId="0" borderId="0"/>
  </cellStyleXfs>
  <cellXfs count="76">
    <xf numFmtId="0" fontId="0" fillId="0" borderId="0" xfId="0"/>
    <xf numFmtId="0" fontId="1" fillId="0" borderId="0" xfId="0" applyFont="1"/>
    <xf numFmtId="20" fontId="0" fillId="0" borderId="0" xfId="0" applyNumberForma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9" xfId="0" applyBorder="1"/>
    <xf numFmtId="0" fontId="1" fillId="0" borderId="19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0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quotePrefix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0" xfId="0" applyFont="1" applyBorder="1"/>
    <xf numFmtId="0" fontId="4" fillId="0" borderId="0" xfId="0" applyFont="1"/>
    <xf numFmtId="0" fontId="0" fillId="0" borderId="0" xfId="0" applyNumberForma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" fillId="0" borderId="20" xfId="0" applyFont="1" applyBorder="1"/>
    <xf numFmtId="0" fontId="0" fillId="0" borderId="21" xfId="0" applyBorder="1" applyAlignment="1">
      <alignment horizontal="center"/>
    </xf>
    <xf numFmtId="20" fontId="0" fillId="0" borderId="22" xfId="0" applyNumberFormat="1" applyBorder="1" applyAlignment="1">
      <alignment horizontal="center"/>
    </xf>
    <xf numFmtId="0" fontId="0" fillId="0" borderId="22" xfId="0" applyBorder="1"/>
    <xf numFmtId="20" fontId="0" fillId="0" borderId="4" xfId="0" applyNumberForma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0" fillId="0" borderId="8" xfId="0" applyBorder="1" applyAlignment="1">
      <alignment horizontal="center"/>
    </xf>
    <xf numFmtId="0" fontId="4" fillId="0" borderId="0" xfId="0" applyFont="1" applyBorder="1"/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5" fillId="0" borderId="6" xfId="0" applyFont="1" applyBorder="1"/>
    <xf numFmtId="0" fontId="5" fillId="0" borderId="4" xfId="0" applyFont="1" applyBorder="1"/>
    <xf numFmtId="0" fontId="0" fillId="0" borderId="9" xfId="0" applyBorder="1"/>
    <xf numFmtId="0" fontId="0" fillId="0" borderId="14" xfId="0" applyBorder="1"/>
    <xf numFmtId="0" fontId="0" fillId="0" borderId="16" xfId="0" applyBorder="1"/>
    <xf numFmtId="0" fontId="0" fillId="0" borderId="27" xfId="0" applyBorder="1"/>
    <xf numFmtId="0" fontId="0" fillId="0" borderId="28" xfId="0" applyBorder="1"/>
    <xf numFmtId="0" fontId="0" fillId="0" borderId="26" xfId="0" applyBorder="1"/>
    <xf numFmtId="0" fontId="0" fillId="0" borderId="31" xfId="0" applyFill="1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2">
    <cellStyle name="Excel Built-in Normal" xfId="1"/>
    <cellStyle name="Normaali" xfId="0" builtinId="0"/>
  </cellStyles>
  <dxfs count="2">
    <dxf>
      <fill>
        <patternFill>
          <bgColor rgb="FF00B0F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opLeftCell="A4" workbookViewId="0">
      <selection activeCell="A30" sqref="A30"/>
    </sheetView>
  </sheetViews>
  <sheetFormatPr defaultRowHeight="15" x14ac:dyDescent="0.25"/>
  <cols>
    <col min="2" max="2" width="17.5703125" customWidth="1"/>
    <col min="3" max="3" width="2.42578125" customWidth="1"/>
    <col min="4" max="4" width="17.5703125" customWidth="1"/>
    <col min="5" max="5" width="5.28515625" customWidth="1"/>
    <col min="7" max="7" width="17.5703125" customWidth="1"/>
    <col min="8" max="8" width="2.5703125" customWidth="1"/>
    <col min="9" max="9" width="17.5703125" customWidth="1"/>
    <col min="10" max="10" width="4.7109375" customWidth="1"/>
    <col min="12" max="12" width="17.5703125" customWidth="1"/>
    <col min="13" max="13" width="2.5703125" customWidth="1"/>
    <col min="14" max="14" width="17.5703125" customWidth="1"/>
  </cols>
  <sheetData>
    <row r="1" spans="1:14" ht="18.75" x14ac:dyDescent="0.3">
      <c r="A1" s="3" t="s">
        <v>0</v>
      </c>
    </row>
    <row r="2" spans="1:14" ht="15.75" thickBot="1" x14ac:dyDescent="0.3">
      <c r="A2" s="1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75" thickTop="1" x14ac:dyDescent="0.25">
      <c r="A3" s="3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5">
      <c r="A4" s="1" t="s">
        <v>10</v>
      </c>
      <c r="D4" t="s">
        <v>60</v>
      </c>
    </row>
    <row r="5" spans="1:14" x14ac:dyDescent="0.25">
      <c r="A5" s="1"/>
      <c r="D5" t="s">
        <v>61</v>
      </c>
    </row>
    <row r="6" spans="1:14" x14ac:dyDescent="0.25">
      <c r="A6" s="1"/>
    </row>
    <row r="7" spans="1:14" x14ac:dyDescent="0.25">
      <c r="A7" s="37" t="s">
        <v>15</v>
      </c>
      <c r="B7" s="37"/>
      <c r="C7" s="37"/>
      <c r="D7" s="37"/>
      <c r="E7" s="37"/>
      <c r="F7" s="37" t="s">
        <v>16</v>
      </c>
      <c r="G7" s="37"/>
      <c r="H7" s="37"/>
      <c r="I7" s="37"/>
      <c r="J7" s="37"/>
      <c r="K7" s="37" t="s">
        <v>17</v>
      </c>
    </row>
    <row r="8" spans="1:14" x14ac:dyDescent="0.25">
      <c r="A8" s="2" t="s">
        <v>2</v>
      </c>
      <c r="F8" t="s">
        <v>5</v>
      </c>
      <c r="K8" t="s">
        <v>8</v>
      </c>
    </row>
    <row r="9" spans="1:14" x14ac:dyDescent="0.25">
      <c r="A9" t="s">
        <v>3</v>
      </c>
      <c r="F9" t="s">
        <v>6</v>
      </c>
      <c r="K9" t="s">
        <v>9</v>
      </c>
    </row>
    <row r="10" spans="1:14" x14ac:dyDescent="0.25">
      <c r="A10" t="s">
        <v>4</v>
      </c>
      <c r="F10" t="s">
        <v>7</v>
      </c>
      <c r="K10" t="s">
        <v>37</v>
      </c>
    </row>
    <row r="12" spans="1:14" x14ac:dyDescent="0.25">
      <c r="A12" s="17" t="s">
        <v>1</v>
      </c>
      <c r="B12" s="18"/>
      <c r="C12" s="18"/>
      <c r="D12" s="19"/>
      <c r="E12" s="1"/>
      <c r="F12" s="17" t="s">
        <v>13</v>
      </c>
      <c r="G12" s="18"/>
      <c r="H12" s="18"/>
      <c r="I12" s="19"/>
      <c r="J12" s="1"/>
      <c r="K12" s="17" t="s">
        <v>14</v>
      </c>
      <c r="L12" s="4"/>
      <c r="M12" s="4"/>
      <c r="N12" s="5"/>
    </row>
    <row r="13" spans="1:14" x14ac:dyDescent="0.25">
      <c r="A13" s="8"/>
      <c r="B13" s="7"/>
      <c r="C13" s="7"/>
      <c r="D13" s="9"/>
      <c r="F13" s="8"/>
      <c r="G13" s="7"/>
      <c r="H13" s="7"/>
      <c r="I13" s="9"/>
      <c r="K13" s="8"/>
      <c r="L13" s="7"/>
      <c r="M13" s="7"/>
      <c r="N13" s="9"/>
    </row>
    <row r="14" spans="1:14" x14ac:dyDescent="0.25">
      <c r="A14" s="28">
        <v>0.41666666666666669</v>
      </c>
      <c r="B14" s="29" t="str">
        <f>A8</f>
        <v>Jäppilän Urheilijat</v>
      </c>
      <c r="C14" s="22" t="s">
        <v>11</v>
      </c>
      <c r="D14" s="30" t="str">
        <f>A9</f>
        <v>Syväniemen Nousu</v>
      </c>
      <c r="E14" s="24"/>
      <c r="F14" s="28">
        <v>0.41666666666666669</v>
      </c>
      <c r="G14" s="29" t="str">
        <f>F8</f>
        <v>VetoPois</v>
      </c>
      <c r="H14" s="22" t="s">
        <v>11</v>
      </c>
      <c r="I14" s="30" t="str">
        <f>F9</f>
        <v>Oikea Timola</v>
      </c>
      <c r="J14" s="24"/>
      <c r="K14" s="28">
        <v>0.41666666666666669</v>
      </c>
      <c r="L14" s="29" t="str">
        <f>K8</f>
        <v>Kiuruvesi</v>
      </c>
      <c r="M14" s="22" t="s">
        <v>11</v>
      </c>
      <c r="N14" s="30" t="str">
        <f>K9</f>
        <v>Juva</v>
      </c>
    </row>
    <row r="15" spans="1:14" x14ac:dyDescent="0.25">
      <c r="A15" s="28">
        <v>0.44791666666666669</v>
      </c>
      <c r="B15" s="21" t="str">
        <f>A9</f>
        <v>Syväniemen Nousu</v>
      </c>
      <c r="C15" s="22" t="s">
        <v>11</v>
      </c>
      <c r="D15" s="30" t="str">
        <f>A10</f>
        <v>Leppävirran Viri</v>
      </c>
      <c r="E15" s="24"/>
      <c r="F15" s="28">
        <v>0.44791666666666669</v>
      </c>
      <c r="G15" s="21" t="str">
        <f>F9</f>
        <v>Oikea Timola</v>
      </c>
      <c r="H15" s="22" t="s">
        <v>11</v>
      </c>
      <c r="I15" s="30" t="str">
        <f>F10</f>
        <v>Kangasniemen Pallo</v>
      </c>
      <c r="J15" s="24"/>
      <c r="K15" s="28">
        <v>0.44791666666666669</v>
      </c>
      <c r="L15" s="21" t="str">
        <f>K9</f>
        <v>Juva</v>
      </c>
      <c r="M15" s="22" t="s">
        <v>11</v>
      </c>
      <c r="N15" s="30" t="str">
        <f>K10</f>
        <v>Suonenjoki</v>
      </c>
    </row>
    <row r="16" spans="1:14" x14ac:dyDescent="0.25">
      <c r="A16" s="31">
        <v>0.47916666666666669</v>
      </c>
      <c r="B16" s="32" t="str">
        <f>A10</f>
        <v>Leppävirran Viri</v>
      </c>
      <c r="C16" s="33" t="s">
        <v>11</v>
      </c>
      <c r="D16" s="34" t="str">
        <f>A8</f>
        <v>Jäppilän Urheilijat</v>
      </c>
      <c r="E16" s="35"/>
      <c r="F16" s="31">
        <v>0.47916666666666669</v>
      </c>
      <c r="G16" s="32" t="str">
        <f>F10</f>
        <v>Kangasniemen Pallo</v>
      </c>
      <c r="H16" s="33" t="s">
        <v>11</v>
      </c>
      <c r="I16" s="34" t="str">
        <f>F8</f>
        <v>VetoPois</v>
      </c>
      <c r="J16" s="35"/>
      <c r="K16" s="31">
        <v>0.47916666666666669</v>
      </c>
      <c r="L16" s="32" t="str">
        <f>K10</f>
        <v>Suonenjoki</v>
      </c>
      <c r="M16" s="33" t="s">
        <v>11</v>
      </c>
      <c r="N16" s="34" t="str">
        <f>K8</f>
        <v>Kiuruvesi</v>
      </c>
    </row>
    <row r="17" spans="1:14" ht="15.75" thickBo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.75" thickTop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5">
      <c r="A19" s="1" t="s">
        <v>12</v>
      </c>
      <c r="D19" t="s">
        <v>60</v>
      </c>
    </row>
    <row r="20" spans="1:14" x14ac:dyDescent="0.25">
      <c r="A20" s="1"/>
      <c r="D20" t="s">
        <v>61</v>
      </c>
    </row>
    <row r="21" spans="1:14" x14ac:dyDescent="0.25">
      <c r="A21" s="1"/>
    </row>
    <row r="22" spans="1:14" x14ac:dyDescent="0.25">
      <c r="A22" s="37" t="s">
        <v>18</v>
      </c>
      <c r="B22" s="37"/>
      <c r="C22" s="37"/>
      <c r="D22" s="37"/>
      <c r="E22" s="37"/>
      <c r="F22" s="37" t="s">
        <v>19</v>
      </c>
      <c r="G22" s="37"/>
      <c r="H22" s="37"/>
      <c r="I22" s="37"/>
      <c r="J22" s="37"/>
      <c r="K22" s="37" t="s">
        <v>20</v>
      </c>
    </row>
    <row r="23" spans="1:14" x14ac:dyDescent="0.25">
      <c r="A23" s="2" t="s">
        <v>21</v>
      </c>
      <c r="F23" t="s">
        <v>22</v>
      </c>
      <c r="K23" t="s">
        <v>23</v>
      </c>
    </row>
    <row r="24" spans="1:14" x14ac:dyDescent="0.25">
      <c r="A24" t="s">
        <v>26</v>
      </c>
      <c r="F24" t="s">
        <v>28</v>
      </c>
      <c r="K24" t="s">
        <v>24</v>
      </c>
    </row>
    <row r="25" spans="1:14" x14ac:dyDescent="0.25">
      <c r="A25" t="s">
        <v>27</v>
      </c>
      <c r="F25" t="s">
        <v>36</v>
      </c>
      <c r="K25" t="s">
        <v>25</v>
      </c>
    </row>
    <row r="27" spans="1:14" x14ac:dyDescent="0.25">
      <c r="A27" s="17" t="s">
        <v>1</v>
      </c>
      <c r="B27" s="18"/>
      <c r="C27" s="18"/>
      <c r="D27" s="19"/>
      <c r="E27" s="1"/>
      <c r="F27" s="17" t="s">
        <v>13</v>
      </c>
      <c r="G27" s="18"/>
      <c r="H27" s="18"/>
      <c r="I27" s="19"/>
      <c r="J27" s="1"/>
      <c r="K27" s="17" t="s">
        <v>14</v>
      </c>
      <c r="L27" s="4"/>
      <c r="M27" s="4"/>
      <c r="N27" s="5"/>
    </row>
    <row r="28" spans="1:14" x14ac:dyDescent="0.25">
      <c r="A28" s="8"/>
      <c r="B28" s="7"/>
      <c r="C28" s="7"/>
      <c r="D28" s="9"/>
      <c r="F28" s="8"/>
      <c r="G28" s="7"/>
      <c r="H28" s="7"/>
      <c r="I28" s="9"/>
      <c r="K28" s="8"/>
      <c r="L28" s="7"/>
      <c r="M28" s="7"/>
      <c r="N28" s="9"/>
    </row>
    <row r="29" spans="1:14" x14ac:dyDescent="0.25">
      <c r="A29" s="28">
        <v>0.52083333333333337</v>
      </c>
      <c r="B29" s="29" t="str">
        <f>A23</f>
        <v>Alkulohko 1/I</v>
      </c>
      <c r="C29" s="22" t="s">
        <v>11</v>
      </c>
      <c r="D29" s="30" t="str">
        <f>A24</f>
        <v>Alkulohko 3/I</v>
      </c>
      <c r="E29" s="24"/>
      <c r="F29" s="28">
        <v>0.52083333333333337</v>
      </c>
      <c r="G29" s="29" t="str">
        <f>F23</f>
        <v>Alkulohko 2/I</v>
      </c>
      <c r="H29" s="22" t="s">
        <v>11</v>
      </c>
      <c r="I29" s="30" t="str">
        <f>F24</f>
        <v>Alkulohko 1/II</v>
      </c>
      <c r="J29" s="24"/>
      <c r="K29" s="28">
        <v>0.52083333333333337</v>
      </c>
      <c r="L29" s="29" t="str">
        <f>K23</f>
        <v>Alkulohko 1/III</v>
      </c>
      <c r="M29" s="22" t="s">
        <v>11</v>
      </c>
      <c r="N29" s="30" t="str">
        <f>K24</f>
        <v>Alkulohko 2/III</v>
      </c>
    </row>
    <row r="30" spans="1:14" x14ac:dyDescent="0.25">
      <c r="A30" s="28">
        <v>0.55208333333333337</v>
      </c>
      <c r="B30" s="21" t="str">
        <f>A24</f>
        <v>Alkulohko 3/I</v>
      </c>
      <c r="C30" s="22" t="s">
        <v>11</v>
      </c>
      <c r="D30" s="30" t="str">
        <f>A25</f>
        <v>Alkulohko 2/II</v>
      </c>
      <c r="E30" s="24"/>
      <c r="F30" s="28">
        <v>0.55208333333333337</v>
      </c>
      <c r="G30" s="21" t="str">
        <f>F24</f>
        <v>Alkulohko 1/II</v>
      </c>
      <c r="H30" s="22" t="s">
        <v>11</v>
      </c>
      <c r="I30" s="30" t="str">
        <f>F25</f>
        <v>Alkulohko 3/II</v>
      </c>
      <c r="J30" s="24"/>
      <c r="K30" s="28">
        <v>0.55208333333333337</v>
      </c>
      <c r="L30" s="21" t="str">
        <f>K24</f>
        <v>Alkulohko 2/III</v>
      </c>
      <c r="M30" s="22" t="s">
        <v>11</v>
      </c>
      <c r="N30" s="30" t="str">
        <f>K25</f>
        <v>Alkulohko 3/III</v>
      </c>
    </row>
    <row r="31" spans="1:14" x14ac:dyDescent="0.25">
      <c r="A31" s="31">
        <v>0.58333333333333337</v>
      </c>
      <c r="B31" s="32" t="str">
        <f>A25</f>
        <v>Alkulohko 2/II</v>
      </c>
      <c r="C31" s="33" t="s">
        <v>11</v>
      </c>
      <c r="D31" s="34" t="str">
        <f>A23</f>
        <v>Alkulohko 1/I</v>
      </c>
      <c r="E31" s="35"/>
      <c r="F31" s="31">
        <v>0.58333333333333337</v>
      </c>
      <c r="G31" s="32" t="str">
        <f>F25</f>
        <v>Alkulohko 3/II</v>
      </c>
      <c r="H31" s="33" t="s">
        <v>11</v>
      </c>
      <c r="I31" s="34" t="str">
        <f>F23</f>
        <v>Alkulohko 2/I</v>
      </c>
      <c r="J31" s="35"/>
      <c r="K31" s="31">
        <v>0.58333333333333337</v>
      </c>
      <c r="L31" s="32" t="str">
        <f>K25</f>
        <v>Alkulohko 3/III</v>
      </c>
      <c r="M31" s="33" t="s">
        <v>11</v>
      </c>
      <c r="N31" s="34" t="str">
        <f>K23</f>
        <v>Alkulohko 1/III</v>
      </c>
    </row>
    <row r="32" spans="1:14" ht="15.75" thickBot="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5.75" thickTop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5">
      <c r="A41" s="1" t="s">
        <v>29</v>
      </c>
      <c r="D41" t="s">
        <v>62</v>
      </c>
    </row>
    <row r="43" spans="1:14" x14ac:dyDescent="0.25">
      <c r="A43" s="37" t="s">
        <v>35</v>
      </c>
      <c r="B43" s="1"/>
      <c r="C43" s="1"/>
      <c r="D43" s="1"/>
      <c r="E43" s="1"/>
      <c r="F43" s="37" t="s">
        <v>30</v>
      </c>
      <c r="K43" s="37" t="s">
        <v>48</v>
      </c>
    </row>
    <row r="44" spans="1:14" x14ac:dyDescent="0.25">
      <c r="A44" t="s">
        <v>31</v>
      </c>
      <c r="F44" t="s">
        <v>33</v>
      </c>
      <c r="K44" t="s">
        <v>49</v>
      </c>
    </row>
    <row r="45" spans="1:14" x14ac:dyDescent="0.25">
      <c r="A45" t="s">
        <v>32</v>
      </c>
      <c r="F45" t="s">
        <v>34</v>
      </c>
      <c r="K45" t="s">
        <v>50</v>
      </c>
    </row>
    <row r="46" spans="1:14" ht="15.75" thickBot="1" x14ac:dyDescent="0.3"/>
    <row r="47" spans="1:14" x14ac:dyDescent="0.25">
      <c r="A47" s="16" t="s">
        <v>1</v>
      </c>
      <c r="B47" s="10"/>
      <c r="C47" s="10"/>
      <c r="D47" s="11"/>
      <c r="F47" s="16" t="s">
        <v>13</v>
      </c>
      <c r="G47" s="10"/>
      <c r="H47" s="10"/>
      <c r="I47" s="11"/>
      <c r="K47" s="16" t="s">
        <v>14</v>
      </c>
      <c r="L47" s="10"/>
      <c r="M47" s="10"/>
      <c r="N47" s="11"/>
    </row>
    <row r="48" spans="1:14" x14ac:dyDescent="0.25">
      <c r="A48" s="12"/>
      <c r="B48" s="7"/>
      <c r="C48" s="7"/>
      <c r="D48" s="13"/>
      <c r="F48" s="12"/>
      <c r="G48" s="7"/>
      <c r="H48" s="7"/>
      <c r="I48" s="13"/>
      <c r="K48" s="12"/>
      <c r="L48" s="7"/>
      <c r="M48" s="7"/>
      <c r="N48" s="13"/>
    </row>
    <row r="49" spans="1:14" x14ac:dyDescent="0.25">
      <c r="A49" s="20">
        <v>0.625</v>
      </c>
      <c r="B49" s="21" t="str">
        <f>A44</f>
        <v>Jatkolohko 1/I</v>
      </c>
      <c r="C49" s="22" t="s">
        <v>11</v>
      </c>
      <c r="D49" s="23" t="str">
        <f>A45</f>
        <v>Jatkolohko 2/I</v>
      </c>
      <c r="E49" s="24"/>
      <c r="F49" s="20">
        <v>0.625</v>
      </c>
      <c r="G49" s="21" t="str">
        <f>F44</f>
        <v>Jatkolohko 1/II</v>
      </c>
      <c r="H49" s="22" t="s">
        <v>11</v>
      </c>
      <c r="I49" s="23" t="str">
        <f>F45</f>
        <v>Jatkolohko 2/II</v>
      </c>
      <c r="K49" s="20">
        <v>0.625</v>
      </c>
      <c r="L49" s="21" t="str">
        <f>K44</f>
        <v>Jatkolohko 1/III</v>
      </c>
      <c r="M49" s="22" t="s">
        <v>11</v>
      </c>
      <c r="N49" s="23" t="str">
        <f>K45</f>
        <v>Jatkolohko 2/III</v>
      </c>
    </row>
    <row r="50" spans="1:14" ht="15.75" thickBot="1" x14ac:dyDescent="0.3">
      <c r="A50" s="25"/>
      <c r="B50" s="26"/>
      <c r="C50" s="26"/>
      <c r="D50" s="27"/>
      <c r="E50" s="24"/>
      <c r="F50" s="25"/>
      <c r="G50" s="26"/>
      <c r="H50" s="26"/>
      <c r="I50" s="27"/>
      <c r="K50" s="25"/>
      <c r="L50" s="26"/>
      <c r="M50" s="26"/>
      <c r="N50" s="27"/>
    </row>
    <row r="51" spans="1:14" ht="15.75" thickBot="1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5.75" thickTop="1" x14ac:dyDescent="0.25"/>
    <row r="53" spans="1:14" x14ac:dyDescent="0.25">
      <c r="A53" s="1" t="s">
        <v>38</v>
      </c>
    </row>
    <row r="55" spans="1:14" x14ac:dyDescent="0.25">
      <c r="A55" t="s">
        <v>39</v>
      </c>
      <c r="B55" t="s">
        <v>42</v>
      </c>
    </row>
    <row r="56" spans="1:14" x14ac:dyDescent="0.25">
      <c r="A56" t="s">
        <v>40</v>
      </c>
      <c r="B56" t="s">
        <v>41</v>
      </c>
    </row>
    <row r="57" spans="1:14" x14ac:dyDescent="0.25">
      <c r="A57" t="s">
        <v>43</v>
      </c>
      <c r="B57" t="s">
        <v>44</v>
      </c>
    </row>
    <row r="58" spans="1:14" x14ac:dyDescent="0.25">
      <c r="A58" t="s">
        <v>45</v>
      </c>
      <c r="B58" t="s">
        <v>46</v>
      </c>
    </row>
    <row r="59" spans="1:14" x14ac:dyDescent="0.25">
      <c r="A59" t="s">
        <v>47</v>
      </c>
      <c r="B59" t="s">
        <v>51</v>
      </c>
    </row>
    <row r="60" spans="1:14" x14ac:dyDescent="0.25">
      <c r="A60" t="s">
        <v>52</v>
      </c>
      <c r="B60" t="s">
        <v>53</v>
      </c>
    </row>
    <row r="61" spans="1:14" x14ac:dyDescent="0.25">
      <c r="A61" t="s">
        <v>54</v>
      </c>
      <c r="B61" t="s">
        <v>55</v>
      </c>
    </row>
    <row r="62" spans="1:14" x14ac:dyDescent="0.25">
      <c r="A62" t="s">
        <v>56</v>
      </c>
      <c r="B62" t="s">
        <v>57</v>
      </c>
    </row>
    <row r="63" spans="1:14" x14ac:dyDescent="0.25">
      <c r="A63" t="s">
        <v>58</v>
      </c>
      <c r="B63" t="s">
        <v>59</v>
      </c>
    </row>
  </sheetData>
  <pageMargins left="0.7" right="0.7" top="0.75" bottom="0.75" header="0.3" footer="0.3"/>
  <pageSetup paperSize="9" scale="87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K35" workbookViewId="0">
      <selection activeCell="T43" sqref="T42:T43"/>
    </sheetView>
  </sheetViews>
  <sheetFormatPr defaultRowHeight="15" x14ac:dyDescent="0.25"/>
  <cols>
    <col min="2" max="2" width="17.5703125" customWidth="1"/>
    <col min="3" max="3" width="2.42578125" customWidth="1"/>
    <col min="4" max="5" width="17.5703125" customWidth="1"/>
    <col min="6" max="9" width="5.28515625" customWidth="1"/>
    <col min="10" max="10" width="8.42578125" bestFit="1" customWidth="1"/>
    <col min="11" max="11" width="5.28515625" customWidth="1"/>
    <col min="13" max="13" width="17.5703125" customWidth="1"/>
    <col min="14" max="14" width="2.5703125" customWidth="1"/>
    <col min="15" max="16" width="17.5703125" customWidth="1"/>
    <col min="17" max="20" width="4.7109375" customWidth="1"/>
    <col min="21" max="21" width="8.42578125" bestFit="1" customWidth="1"/>
    <col min="22" max="22" width="4.7109375" customWidth="1"/>
    <col min="24" max="24" width="17.5703125" customWidth="1"/>
    <col min="25" max="25" width="2.5703125" customWidth="1"/>
    <col min="26" max="27" width="17.5703125" customWidth="1"/>
    <col min="28" max="31" width="4.7109375" customWidth="1"/>
  </cols>
  <sheetData>
    <row r="1" spans="1:32" ht="18.75" x14ac:dyDescent="0.3">
      <c r="A1" s="3" t="s">
        <v>0</v>
      </c>
    </row>
    <row r="2" spans="1:32" ht="15.75" thickBot="1" x14ac:dyDescent="0.3">
      <c r="A2" s="1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32" ht="15.75" thickTop="1" x14ac:dyDescent="0.25">
      <c r="A3" s="3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32" x14ac:dyDescent="0.25">
      <c r="A4" s="1" t="s">
        <v>10</v>
      </c>
      <c r="D4" t="s">
        <v>60</v>
      </c>
    </row>
    <row r="5" spans="1:32" x14ac:dyDescent="0.25">
      <c r="A5" s="1"/>
      <c r="D5" t="s">
        <v>61</v>
      </c>
    </row>
    <row r="6" spans="1:32" x14ac:dyDescent="0.25">
      <c r="A6" s="1"/>
    </row>
    <row r="7" spans="1:32" x14ac:dyDescent="0.25">
      <c r="A7" s="50" t="s">
        <v>15</v>
      </c>
      <c r="B7" s="51"/>
      <c r="C7" s="52"/>
      <c r="D7" s="51" t="s">
        <v>74</v>
      </c>
      <c r="E7" s="51"/>
      <c r="F7" s="51" t="s">
        <v>72</v>
      </c>
      <c r="G7" s="51"/>
      <c r="H7" s="51" t="s">
        <v>73</v>
      </c>
      <c r="I7" s="51"/>
      <c r="J7" s="52" t="s">
        <v>75</v>
      </c>
      <c r="K7" s="37"/>
      <c r="L7" s="50" t="s">
        <v>16</v>
      </c>
      <c r="M7" s="51"/>
      <c r="N7" s="52"/>
      <c r="O7" s="51" t="s">
        <v>74</v>
      </c>
      <c r="P7" s="51"/>
      <c r="Q7" s="51" t="s">
        <v>72</v>
      </c>
      <c r="R7" s="51"/>
      <c r="S7" s="51" t="s">
        <v>73</v>
      </c>
      <c r="T7" s="51"/>
      <c r="U7" s="52" t="s">
        <v>75</v>
      </c>
      <c r="V7" s="54"/>
      <c r="W7" s="50" t="s">
        <v>17</v>
      </c>
      <c r="X7" s="57"/>
      <c r="Y7" s="58"/>
      <c r="Z7" s="51" t="s">
        <v>74</v>
      </c>
      <c r="AA7" s="51"/>
      <c r="AB7" s="51" t="s">
        <v>72</v>
      </c>
      <c r="AC7" s="51"/>
      <c r="AD7" s="51" t="s">
        <v>73</v>
      </c>
      <c r="AE7" s="51"/>
      <c r="AF7" s="52" t="s">
        <v>75</v>
      </c>
    </row>
    <row r="8" spans="1:32" x14ac:dyDescent="0.25">
      <c r="A8" s="49" t="s">
        <v>2</v>
      </c>
      <c r="B8" s="6"/>
      <c r="C8" s="40"/>
      <c r="D8" s="6">
        <f>IF(F14=25,1,0)+IF(H14=25,1,0)+IF(G16=25,1,0)+IF(I16=25,1,0)</f>
        <v>4</v>
      </c>
      <c r="E8" s="6"/>
      <c r="F8" s="6">
        <f>F14+H14+G16+I16</f>
        <v>100</v>
      </c>
      <c r="G8" s="6"/>
      <c r="H8" s="6">
        <f>G14+I14+F16+H16</f>
        <v>78</v>
      </c>
      <c r="I8" s="6"/>
      <c r="J8" s="40">
        <f>F8/H8</f>
        <v>1.2820512820512822</v>
      </c>
      <c r="L8" s="60" t="s">
        <v>5</v>
      </c>
      <c r="M8" s="6"/>
      <c r="N8" s="40"/>
      <c r="O8" s="6">
        <f>IF(Q14=25,1,0)+IF(S14=25,1,0)+IF(R16=25,1,0)+IF(T16=25,1,0)</f>
        <v>4</v>
      </c>
      <c r="P8" s="6"/>
      <c r="Q8" s="6">
        <f>Q14+S14+R16+T16</f>
        <v>100</v>
      </c>
      <c r="R8" s="6"/>
      <c r="S8" s="6">
        <f>R14+T14+Q16+S16</f>
        <v>72</v>
      </c>
      <c r="T8" s="6"/>
      <c r="U8" s="40">
        <f>Q8/S8</f>
        <v>1.3888888888888888</v>
      </c>
      <c r="V8" s="6"/>
      <c r="W8" s="39" t="s">
        <v>8</v>
      </c>
      <c r="X8" s="6"/>
      <c r="Y8" s="40"/>
      <c r="Z8" s="6">
        <f>IF(AB14=25,1,0)+IF(AD14=25,1,0)+IF(AC16=25,1,0)+IF(AE16=25,1,0)</f>
        <v>1</v>
      </c>
      <c r="AA8" s="6"/>
      <c r="AB8" s="6">
        <f>AB14+AD14+AC16+AE16</f>
        <v>80</v>
      </c>
      <c r="AC8" s="6"/>
      <c r="AD8" s="6">
        <f>AC14+AE14+AB16+AD16</f>
        <v>93</v>
      </c>
      <c r="AE8" s="6"/>
      <c r="AF8" s="40">
        <f>AB8/AD8</f>
        <v>0.86021505376344087</v>
      </c>
    </row>
    <row r="9" spans="1:32" x14ac:dyDescent="0.25">
      <c r="A9" s="39" t="s">
        <v>3</v>
      </c>
      <c r="B9" s="6"/>
      <c r="C9" s="40"/>
      <c r="D9" s="6">
        <f>IF(G14=25,1,0)+IF(I14=25,1,0)+IF(F15=25,1,0)+IF(H15=25,1,0)</f>
        <v>2</v>
      </c>
      <c r="E9" s="6"/>
      <c r="F9" s="6">
        <f>G14+I14+F15+H15</f>
        <v>88</v>
      </c>
      <c r="G9" s="6"/>
      <c r="H9" s="6">
        <f>F14+H14+G15+I15</f>
        <v>83</v>
      </c>
      <c r="I9" s="6"/>
      <c r="J9" s="40">
        <f t="shared" ref="J9:J10" si="0">F9/H9</f>
        <v>1.0602409638554218</v>
      </c>
      <c r="L9" s="39" t="s">
        <v>6</v>
      </c>
      <c r="M9" s="6"/>
      <c r="N9" s="40"/>
      <c r="O9" s="6">
        <f>IF(R14=25,1,0)+IF(T14=25,1,0)+IF(Q15=25,1,0)+IF(S15=25,1,0)</f>
        <v>2</v>
      </c>
      <c r="P9" s="6"/>
      <c r="Q9" s="6">
        <f>R14+T14+Q15+S15</f>
        <v>84</v>
      </c>
      <c r="R9" s="6"/>
      <c r="S9" s="6">
        <f>Q14+S14+R15+T15</f>
        <v>76</v>
      </c>
      <c r="T9" s="6"/>
      <c r="U9" s="40">
        <f t="shared" ref="U9:U10" si="1">Q9/S9</f>
        <v>1.1052631578947369</v>
      </c>
      <c r="V9" s="6"/>
      <c r="W9" s="60" t="s">
        <v>9</v>
      </c>
      <c r="X9" s="6"/>
      <c r="Y9" s="40"/>
      <c r="Z9" s="6">
        <f>IF(AC14=25,1,0)+IF(AE14=25,1,0)+IF(AB15=25,1,0)+IF(AD15=25,1,0)</f>
        <v>2</v>
      </c>
      <c r="AA9" s="6"/>
      <c r="AB9" s="6">
        <f>AC14+AE14+AB15+AD15</f>
        <v>83</v>
      </c>
      <c r="AC9" s="6"/>
      <c r="AD9" s="6">
        <f>AB14+AD14+AC15+AE15</f>
        <v>97</v>
      </c>
      <c r="AE9" s="6"/>
      <c r="AF9" s="40">
        <f t="shared" ref="AF9:AF10" si="2">AB9/AD9</f>
        <v>0.85567010309278346</v>
      </c>
    </row>
    <row r="10" spans="1:32" x14ac:dyDescent="0.25">
      <c r="A10" s="59" t="s">
        <v>4</v>
      </c>
      <c r="B10" s="7"/>
      <c r="C10" s="9"/>
      <c r="D10" s="7">
        <f>IF(G15=25,1,0)+IF(I15=25,1,0)+IF(F16=25,1,0)+IF(H16=25,1,0)</f>
        <v>0</v>
      </c>
      <c r="E10" s="7"/>
      <c r="F10" s="7">
        <f>G15+I15+F16+H16</f>
        <v>73</v>
      </c>
      <c r="G10" s="7"/>
      <c r="H10" s="7">
        <f>F15+H15+G16+I16</f>
        <v>100</v>
      </c>
      <c r="I10" s="7"/>
      <c r="J10" s="9">
        <f t="shared" si="0"/>
        <v>0.73</v>
      </c>
      <c r="L10" s="8" t="s">
        <v>7</v>
      </c>
      <c r="M10" s="7"/>
      <c r="N10" s="9"/>
      <c r="O10" s="7">
        <f>IF(R15=25,1,0)+IF(T15=25,1,0)+IF(Q16=25,1,0)+IF(S16=25,1,0)</f>
        <v>0</v>
      </c>
      <c r="P10" s="7"/>
      <c r="Q10" s="7">
        <f>R15+T15+Q16+S16</f>
        <v>64</v>
      </c>
      <c r="R10" s="7"/>
      <c r="S10" s="7">
        <f>Q15+S15+R16+T16</f>
        <v>100</v>
      </c>
      <c r="T10" s="7"/>
      <c r="U10" s="9">
        <f t="shared" si="1"/>
        <v>0.64</v>
      </c>
      <c r="V10" s="6"/>
      <c r="W10" s="8" t="s">
        <v>37</v>
      </c>
      <c r="X10" s="7"/>
      <c r="Y10" s="9"/>
      <c r="Z10" s="7">
        <f>IF(AC15=25,1,0)+IF(AE15=25,1,0)+IF(AB16=25,1,0)+IF(AD16=25,1,0)</f>
        <v>3</v>
      </c>
      <c r="AA10" s="7"/>
      <c r="AB10" s="7">
        <f>AC15+AE15+AB16+AD16</f>
        <v>99</v>
      </c>
      <c r="AC10" s="7"/>
      <c r="AD10" s="7">
        <f>AB15+AD15+AC16+AE16</f>
        <v>72</v>
      </c>
      <c r="AE10" s="7"/>
      <c r="AF10" s="9">
        <f t="shared" si="2"/>
        <v>1.375</v>
      </c>
    </row>
    <row r="12" spans="1:32" x14ac:dyDescent="0.25">
      <c r="A12" s="17" t="s">
        <v>1</v>
      </c>
      <c r="B12" s="18"/>
      <c r="C12" s="18"/>
      <c r="D12" s="19"/>
      <c r="E12" s="45"/>
      <c r="F12" s="18" t="s">
        <v>67</v>
      </c>
      <c r="G12" s="18"/>
      <c r="H12" s="18"/>
      <c r="I12" s="19"/>
      <c r="J12" s="1"/>
      <c r="K12" s="1"/>
      <c r="L12" s="17" t="s">
        <v>13</v>
      </c>
      <c r="M12" s="18"/>
      <c r="N12" s="18"/>
      <c r="O12" s="19"/>
      <c r="P12" s="45"/>
      <c r="Q12" s="18" t="s">
        <v>67</v>
      </c>
      <c r="R12" s="18"/>
      <c r="S12" s="18"/>
      <c r="T12" s="19"/>
      <c r="U12" s="1"/>
      <c r="V12" s="1"/>
      <c r="W12" s="17" t="s">
        <v>14</v>
      </c>
      <c r="X12" s="4"/>
      <c r="Y12" s="4"/>
      <c r="Z12" s="5"/>
      <c r="AA12" s="45"/>
      <c r="AB12" s="18" t="s">
        <v>67</v>
      </c>
      <c r="AC12" s="18"/>
      <c r="AD12" s="18"/>
      <c r="AE12" s="19"/>
    </row>
    <row r="13" spans="1:32" x14ac:dyDescent="0.25">
      <c r="A13" s="8"/>
      <c r="B13" s="7" t="s">
        <v>64</v>
      </c>
      <c r="C13" s="7"/>
      <c r="D13" s="9" t="s">
        <v>65</v>
      </c>
      <c r="E13" s="48" t="s">
        <v>66</v>
      </c>
      <c r="F13" s="32" t="s">
        <v>68</v>
      </c>
      <c r="G13" s="32" t="s">
        <v>69</v>
      </c>
      <c r="H13" s="32" t="s">
        <v>70</v>
      </c>
      <c r="I13" s="53" t="s">
        <v>71</v>
      </c>
      <c r="L13" s="8"/>
      <c r="M13" s="7" t="s">
        <v>64</v>
      </c>
      <c r="N13" s="7"/>
      <c r="O13" s="9" t="s">
        <v>65</v>
      </c>
      <c r="P13" s="48" t="s">
        <v>66</v>
      </c>
      <c r="Q13" s="32" t="s">
        <v>68</v>
      </c>
      <c r="R13" s="32" t="s">
        <v>69</v>
      </c>
      <c r="S13" s="32" t="s">
        <v>70</v>
      </c>
      <c r="T13" s="53" t="s">
        <v>71</v>
      </c>
      <c r="W13" s="8"/>
      <c r="X13" s="7"/>
      <c r="Y13" s="7"/>
      <c r="Z13" s="9"/>
      <c r="AA13" s="48" t="s">
        <v>66</v>
      </c>
      <c r="AB13" s="32" t="s">
        <v>68</v>
      </c>
      <c r="AC13" s="32" t="s">
        <v>69</v>
      </c>
      <c r="AD13" s="32" t="s">
        <v>70</v>
      </c>
      <c r="AE13" s="53" t="s">
        <v>71</v>
      </c>
    </row>
    <row r="14" spans="1:32" x14ac:dyDescent="0.25">
      <c r="A14" s="28">
        <v>0.41666666666666669</v>
      </c>
      <c r="B14" s="29" t="str">
        <f>A8</f>
        <v>Jäppilän Urheilijat</v>
      </c>
      <c r="C14" s="22" t="s">
        <v>11</v>
      </c>
      <c r="D14" s="30" t="str">
        <f>A9</f>
        <v>Syväniemen Nousu</v>
      </c>
      <c r="E14" s="46" t="s">
        <v>77</v>
      </c>
      <c r="F14" s="41">
        <v>25</v>
      </c>
      <c r="G14" s="41">
        <v>19</v>
      </c>
      <c r="H14" s="41">
        <v>25</v>
      </c>
      <c r="I14" s="42">
        <v>19</v>
      </c>
      <c r="J14" s="38"/>
      <c r="K14" s="24"/>
      <c r="L14" s="28">
        <v>0.41666666666666669</v>
      </c>
      <c r="M14" s="29" t="str">
        <f>L8</f>
        <v>VetoPois</v>
      </c>
      <c r="N14" s="22" t="s">
        <v>11</v>
      </c>
      <c r="O14" s="30" t="str">
        <f>L9</f>
        <v>Oikea Timola</v>
      </c>
      <c r="P14" s="55" t="s">
        <v>76</v>
      </c>
      <c r="Q14" s="41">
        <v>25</v>
      </c>
      <c r="R14" s="41">
        <v>20</v>
      </c>
      <c r="S14" s="41">
        <v>25</v>
      </c>
      <c r="T14" s="42">
        <v>14</v>
      </c>
      <c r="U14" s="24"/>
      <c r="V14" s="24"/>
      <c r="W14" s="28">
        <v>0.41666666666666669</v>
      </c>
      <c r="X14" s="29" t="str">
        <f>W8</f>
        <v>Kiuruvesi</v>
      </c>
      <c r="Y14" s="22" t="s">
        <v>11</v>
      </c>
      <c r="Z14" s="30" t="str">
        <f>W9</f>
        <v>Juva</v>
      </c>
      <c r="AA14" s="55" t="s">
        <v>63</v>
      </c>
      <c r="AB14" s="41">
        <v>23</v>
      </c>
      <c r="AC14" s="41">
        <v>25</v>
      </c>
      <c r="AD14" s="41">
        <v>25</v>
      </c>
      <c r="AE14" s="42">
        <v>18</v>
      </c>
    </row>
    <row r="15" spans="1:32" x14ac:dyDescent="0.25">
      <c r="A15" s="28">
        <v>0.44791666666666669</v>
      </c>
      <c r="B15" s="21" t="str">
        <f>A9</f>
        <v>Syväniemen Nousu</v>
      </c>
      <c r="C15" s="22" t="s">
        <v>11</v>
      </c>
      <c r="D15" s="30" t="str">
        <f>A10</f>
        <v>Leppävirran Viri</v>
      </c>
      <c r="E15" s="46" t="s">
        <v>77</v>
      </c>
      <c r="F15" s="41">
        <v>25</v>
      </c>
      <c r="G15" s="41">
        <v>14</v>
      </c>
      <c r="H15" s="41">
        <v>25</v>
      </c>
      <c r="I15" s="42">
        <v>19</v>
      </c>
      <c r="J15" s="38"/>
      <c r="K15" s="24"/>
      <c r="L15" s="28">
        <v>0.44791666666666669</v>
      </c>
      <c r="M15" s="21" t="str">
        <f>L9</f>
        <v>Oikea Timola</v>
      </c>
      <c r="N15" s="22" t="s">
        <v>11</v>
      </c>
      <c r="O15" s="30" t="str">
        <f>L10</f>
        <v>Kangasniemen Pallo</v>
      </c>
      <c r="P15" s="46" t="s">
        <v>76</v>
      </c>
      <c r="Q15" s="41">
        <v>25</v>
      </c>
      <c r="R15" s="41">
        <v>17</v>
      </c>
      <c r="S15" s="41">
        <v>25</v>
      </c>
      <c r="T15" s="42">
        <v>9</v>
      </c>
      <c r="U15" s="24"/>
      <c r="V15" s="24"/>
      <c r="W15" s="28">
        <v>0.44791666666666669</v>
      </c>
      <c r="X15" s="21" t="str">
        <f>W9</f>
        <v>Juva</v>
      </c>
      <c r="Y15" s="22" t="s">
        <v>11</v>
      </c>
      <c r="Z15" s="30" t="str">
        <f>W10</f>
        <v>Suonenjoki</v>
      </c>
      <c r="AA15" s="46" t="s">
        <v>5</v>
      </c>
      <c r="AB15" s="41">
        <v>15</v>
      </c>
      <c r="AC15" s="41">
        <v>25</v>
      </c>
      <c r="AD15" s="41">
        <v>25</v>
      </c>
      <c r="AE15" s="42">
        <v>24</v>
      </c>
    </row>
    <row r="16" spans="1:32" x14ac:dyDescent="0.25">
      <c r="A16" s="31">
        <v>0.47916666666666669</v>
      </c>
      <c r="B16" s="32" t="str">
        <f>A10</f>
        <v>Leppävirran Viri</v>
      </c>
      <c r="C16" s="33" t="s">
        <v>11</v>
      </c>
      <c r="D16" s="34" t="str">
        <f>A8</f>
        <v>Jäppilän Urheilijat</v>
      </c>
      <c r="E16" s="56" t="s">
        <v>77</v>
      </c>
      <c r="F16" s="43">
        <v>17</v>
      </c>
      <c r="G16" s="43">
        <v>25</v>
      </c>
      <c r="H16" s="43">
        <v>23</v>
      </c>
      <c r="I16" s="44">
        <v>25</v>
      </c>
      <c r="J16" s="38"/>
      <c r="K16" s="35"/>
      <c r="L16" s="31">
        <v>0.47916666666666669</v>
      </c>
      <c r="M16" s="32" t="str">
        <f>L10</f>
        <v>Kangasniemen Pallo</v>
      </c>
      <c r="N16" s="33" t="s">
        <v>11</v>
      </c>
      <c r="O16" s="34" t="str">
        <f>L8</f>
        <v>VetoPois</v>
      </c>
      <c r="P16" s="56" t="s">
        <v>76</v>
      </c>
      <c r="Q16" s="43">
        <v>16</v>
      </c>
      <c r="R16" s="43">
        <v>25</v>
      </c>
      <c r="S16" s="43">
        <v>22</v>
      </c>
      <c r="T16" s="44">
        <v>25</v>
      </c>
      <c r="U16" s="35"/>
      <c r="V16" s="35"/>
      <c r="W16" s="31">
        <v>0.47916666666666669</v>
      </c>
      <c r="X16" s="32" t="str">
        <f>W10</f>
        <v>Suonenjoki</v>
      </c>
      <c r="Y16" s="33" t="s">
        <v>11</v>
      </c>
      <c r="Z16" s="34" t="str">
        <f>W8</f>
        <v>Kiuruvesi</v>
      </c>
      <c r="AA16" s="56" t="s">
        <v>9</v>
      </c>
      <c r="AB16" s="43">
        <v>25</v>
      </c>
      <c r="AC16" s="43">
        <v>14</v>
      </c>
      <c r="AD16" s="43">
        <v>25</v>
      </c>
      <c r="AE16" s="44">
        <v>18</v>
      </c>
    </row>
    <row r="17" spans="1:32" ht="15.75" thickBo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32" ht="15.75" thickTop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32" x14ac:dyDescent="0.25">
      <c r="A19" s="1" t="s">
        <v>12</v>
      </c>
      <c r="D19" t="s">
        <v>60</v>
      </c>
    </row>
    <row r="20" spans="1:32" x14ac:dyDescent="0.25">
      <c r="A20" s="1"/>
      <c r="D20" t="s">
        <v>61</v>
      </c>
    </row>
    <row r="21" spans="1:32" x14ac:dyDescent="0.25">
      <c r="A21" s="1"/>
    </row>
    <row r="22" spans="1:32" x14ac:dyDescent="0.25">
      <c r="A22" s="50" t="s">
        <v>18</v>
      </c>
      <c r="B22" s="51"/>
      <c r="C22" s="52"/>
      <c r="D22" s="51" t="s">
        <v>74</v>
      </c>
      <c r="E22" s="51"/>
      <c r="F22" s="51" t="s">
        <v>72</v>
      </c>
      <c r="G22" s="51"/>
      <c r="H22" s="51" t="s">
        <v>73</v>
      </c>
      <c r="I22" s="51"/>
      <c r="J22" s="52" t="s">
        <v>75</v>
      </c>
      <c r="K22" s="37"/>
      <c r="L22" s="50" t="s">
        <v>19</v>
      </c>
      <c r="M22" s="51"/>
      <c r="N22" s="52"/>
      <c r="O22" s="51" t="s">
        <v>74</v>
      </c>
      <c r="P22" s="51"/>
      <c r="Q22" s="51" t="s">
        <v>72</v>
      </c>
      <c r="R22" s="51"/>
      <c r="S22" s="51" t="s">
        <v>73</v>
      </c>
      <c r="T22" s="51"/>
      <c r="U22" s="52" t="s">
        <v>75</v>
      </c>
      <c r="V22" s="37"/>
      <c r="W22" s="50" t="s">
        <v>20</v>
      </c>
      <c r="X22" s="57"/>
      <c r="Y22" s="58"/>
      <c r="Z22" s="51" t="s">
        <v>74</v>
      </c>
      <c r="AA22" s="51"/>
      <c r="AB22" s="51" t="s">
        <v>72</v>
      </c>
      <c r="AC22" s="51"/>
      <c r="AD22" s="51" t="s">
        <v>73</v>
      </c>
      <c r="AE22" s="51"/>
      <c r="AF22" s="52" t="s">
        <v>75</v>
      </c>
    </row>
    <row r="23" spans="1:32" x14ac:dyDescent="0.25">
      <c r="A23" s="49" t="s">
        <v>2</v>
      </c>
      <c r="B23" s="6"/>
      <c r="C23" s="40"/>
      <c r="D23" s="6">
        <f>IF(F29=25,1,0)+IF(H29=25,1,0)+IF(G31=25,1,0)+IF(I31=25,1,0)</f>
        <v>3</v>
      </c>
      <c r="E23" s="6"/>
      <c r="F23" s="6">
        <f>F29+H29+G31+I31</f>
        <v>95</v>
      </c>
      <c r="G23" s="6"/>
      <c r="H23" s="6">
        <f>G29+I29+F31+H31</f>
        <v>66</v>
      </c>
      <c r="I23" s="6"/>
      <c r="J23" s="40">
        <f>F23/H23</f>
        <v>1.4393939393939394</v>
      </c>
      <c r="L23" s="39" t="s">
        <v>5</v>
      </c>
      <c r="M23" s="6"/>
      <c r="N23" s="40"/>
      <c r="O23" s="6">
        <f>IF(Q29=25,1,0)+IF(S29=25,1,0)+IF(R31=25,1,0)+IF(T31=25,1,0)</f>
        <v>4</v>
      </c>
      <c r="P23" s="6"/>
      <c r="Q23" s="6">
        <f>Q29+S29+R31+T31</f>
        <v>100</v>
      </c>
      <c r="R23" s="6"/>
      <c r="S23" s="6">
        <f>R29+T29+Q31+S31</f>
        <v>72</v>
      </c>
      <c r="T23" s="6"/>
      <c r="U23" s="40">
        <f>Q23/S23</f>
        <v>1.3888888888888888</v>
      </c>
      <c r="W23" s="39" t="s">
        <v>4</v>
      </c>
      <c r="X23" s="6"/>
      <c r="Y23" s="40"/>
      <c r="Z23" s="6">
        <f>IF(AB29=25,1,0)+IF(AD29=25,1,0)+IF(AC31=25,1,0)+IF(AE31=25,1,0)</f>
        <v>0</v>
      </c>
      <c r="AA23" s="6"/>
      <c r="AB23" s="6">
        <f>AB29+AD29+AC31+AE31</f>
        <v>76</v>
      </c>
      <c r="AC23" s="6"/>
      <c r="AD23" s="6">
        <f>AC29+AE29+AB31+AD31</f>
        <v>100</v>
      </c>
      <c r="AE23" s="6"/>
      <c r="AF23" s="40">
        <f>AB23/AD23</f>
        <v>0.76</v>
      </c>
    </row>
    <row r="24" spans="1:32" x14ac:dyDescent="0.25">
      <c r="A24" s="39" t="s">
        <v>37</v>
      </c>
      <c r="B24" s="6"/>
      <c r="C24" s="40"/>
      <c r="D24" s="6">
        <f>IF(G29=25,1,0)+IF(I29=25,1,0)+IF(F30=25,1,0)+IF(H30=25,1,0)</f>
        <v>3</v>
      </c>
      <c r="E24" s="6"/>
      <c r="F24" s="6">
        <f>G29+I29+F30+H30</f>
        <v>88</v>
      </c>
      <c r="G24" s="6"/>
      <c r="H24" s="6">
        <f>F29+H29+G30+I30</f>
        <v>84</v>
      </c>
      <c r="I24" s="6"/>
      <c r="J24" s="40">
        <f t="shared" ref="J24:J25" si="3">F24/H24</f>
        <v>1.0476190476190477</v>
      </c>
      <c r="L24" s="39" t="s">
        <v>3</v>
      </c>
      <c r="M24" s="6"/>
      <c r="N24" s="40"/>
      <c r="O24" s="6">
        <f>IF(R29=25,1,0)+IF(T29=25,1,0)+IF(Q30=25,1,0)+IF(S30=25,1,0)</f>
        <v>1</v>
      </c>
      <c r="P24" s="6"/>
      <c r="Q24" s="6">
        <f>R29+T29+Q30+S30</f>
        <v>88</v>
      </c>
      <c r="R24" s="6"/>
      <c r="S24" s="6">
        <f>Q29+S29+R30+T30</f>
        <v>99</v>
      </c>
      <c r="T24" s="6"/>
      <c r="U24" s="40">
        <f t="shared" ref="U24:U25" si="4">Q24/S24</f>
        <v>0.88888888888888884</v>
      </c>
      <c r="W24" s="39" t="s">
        <v>7</v>
      </c>
      <c r="X24" s="6"/>
      <c r="Y24" s="40"/>
      <c r="Z24" s="6">
        <f>IF(AC29=25,1,0)+IF(AE29=25,1,0)+IF(AB30=25,1,0)+IF(AD30=25,1,0)</f>
        <v>2</v>
      </c>
      <c r="AA24" s="6"/>
      <c r="AB24" s="6">
        <f>AC29+AE29+AB30+AD30</f>
        <v>81</v>
      </c>
      <c r="AC24" s="6"/>
      <c r="AD24" s="6">
        <f>AB29+AD29+AC30+AE30</f>
        <v>92</v>
      </c>
      <c r="AE24" s="6"/>
      <c r="AF24" s="40">
        <f t="shared" ref="AF24:AF25" si="5">AB24/AD24</f>
        <v>0.88043478260869568</v>
      </c>
    </row>
    <row r="25" spans="1:32" x14ac:dyDescent="0.25">
      <c r="A25" s="8" t="s">
        <v>6</v>
      </c>
      <c r="B25" s="7"/>
      <c r="C25" s="9"/>
      <c r="D25" s="7">
        <f>IF(G30=25,1,0)+IF(I30=25,1,0)+IF(F31=25,1,0)+IF(H31=25,1,0)</f>
        <v>0</v>
      </c>
      <c r="E25" s="7"/>
      <c r="F25" s="7">
        <f>G30+I30+F31+H31</f>
        <v>67</v>
      </c>
      <c r="G25" s="7"/>
      <c r="H25" s="7">
        <f>F30+H30+G31+I31</f>
        <v>100</v>
      </c>
      <c r="I25" s="7"/>
      <c r="J25" s="9">
        <f t="shared" si="3"/>
        <v>0.67</v>
      </c>
      <c r="L25" s="8" t="s">
        <v>9</v>
      </c>
      <c r="M25" s="7"/>
      <c r="N25" s="9"/>
      <c r="O25" s="7">
        <f>IF(R30=25,1,0)+IF(T30=25,1,0)+IF(Q31=25,1,0)+IF(S31=25,1,0)</f>
        <v>1</v>
      </c>
      <c r="P25" s="7"/>
      <c r="Q25" s="7">
        <f>R30+T30+Q31+S31</f>
        <v>82</v>
      </c>
      <c r="R25" s="7"/>
      <c r="S25" s="7">
        <f>Q30+S30+R31+T31</f>
        <v>99</v>
      </c>
      <c r="T25" s="7"/>
      <c r="U25" s="9">
        <f t="shared" si="4"/>
        <v>0.82828282828282829</v>
      </c>
      <c r="W25" s="8" t="s">
        <v>8</v>
      </c>
      <c r="X25" s="7"/>
      <c r="Y25" s="9"/>
      <c r="Z25" s="7">
        <f>IF(AC30=25,1,0)+IF(AE30=25,1,0)+IF(AB31=25,1,0)+IF(AD31=25,1,0)</f>
        <v>4</v>
      </c>
      <c r="AA25" s="7"/>
      <c r="AB25" s="7">
        <f>AC30+AE30+AB31+AD31</f>
        <v>100</v>
      </c>
      <c r="AC25" s="7"/>
      <c r="AD25" s="7">
        <f>AB30+AD30+AC31+AE31</f>
        <v>65</v>
      </c>
      <c r="AE25" s="7"/>
      <c r="AF25" s="9">
        <f t="shared" si="5"/>
        <v>1.5384615384615385</v>
      </c>
    </row>
    <row r="27" spans="1:32" x14ac:dyDescent="0.25">
      <c r="A27" s="17" t="s">
        <v>1</v>
      </c>
      <c r="B27" s="18"/>
      <c r="C27" s="18"/>
      <c r="D27" s="19"/>
      <c r="E27" s="45"/>
      <c r="F27" s="18" t="s">
        <v>67</v>
      </c>
      <c r="G27" s="18"/>
      <c r="H27" s="18"/>
      <c r="I27" s="19"/>
      <c r="J27" s="1"/>
      <c r="K27" s="1"/>
      <c r="L27" s="17" t="s">
        <v>13</v>
      </c>
      <c r="M27" s="18"/>
      <c r="N27" s="18"/>
      <c r="O27" s="19"/>
      <c r="P27" s="45"/>
      <c r="Q27" s="18" t="s">
        <v>67</v>
      </c>
      <c r="R27" s="18"/>
      <c r="S27" s="18"/>
      <c r="T27" s="19"/>
      <c r="U27" s="1"/>
      <c r="V27" s="1"/>
      <c r="W27" s="17" t="s">
        <v>14</v>
      </c>
      <c r="X27" s="4"/>
      <c r="Y27" s="4"/>
      <c r="Z27" s="5"/>
      <c r="AA27" s="45"/>
      <c r="AB27" s="18" t="s">
        <v>67</v>
      </c>
      <c r="AC27" s="18"/>
      <c r="AD27" s="18"/>
      <c r="AE27" s="19"/>
    </row>
    <row r="28" spans="1:32" x14ac:dyDescent="0.25">
      <c r="A28" s="8"/>
      <c r="B28" s="7"/>
      <c r="C28" s="7"/>
      <c r="D28" s="9"/>
      <c r="E28" s="48" t="s">
        <v>66</v>
      </c>
      <c r="F28" s="32" t="s">
        <v>68</v>
      </c>
      <c r="G28" s="32" t="s">
        <v>69</v>
      </c>
      <c r="H28" s="32" t="s">
        <v>70</v>
      </c>
      <c r="I28" s="53" t="s">
        <v>71</v>
      </c>
      <c r="L28" s="8"/>
      <c r="M28" s="7"/>
      <c r="N28" s="7"/>
      <c r="O28" s="9"/>
      <c r="P28" s="48" t="s">
        <v>66</v>
      </c>
      <c r="Q28" s="32" t="s">
        <v>68</v>
      </c>
      <c r="R28" s="32" t="s">
        <v>69</v>
      </c>
      <c r="S28" s="32" t="s">
        <v>70</v>
      </c>
      <c r="T28" s="53" t="s">
        <v>71</v>
      </c>
      <c r="W28" s="8"/>
      <c r="X28" s="7"/>
      <c r="Y28" s="7"/>
      <c r="Z28" s="9"/>
      <c r="AA28" s="48" t="s">
        <v>66</v>
      </c>
      <c r="AB28" s="32" t="s">
        <v>68</v>
      </c>
      <c r="AC28" s="32" t="s">
        <v>69</v>
      </c>
      <c r="AD28" s="32" t="s">
        <v>70</v>
      </c>
      <c r="AE28" s="53" t="s">
        <v>71</v>
      </c>
    </row>
    <row r="29" spans="1:32" x14ac:dyDescent="0.25">
      <c r="A29" s="28">
        <v>0.52083333333333337</v>
      </c>
      <c r="B29" s="29" t="str">
        <f>A23</f>
        <v>Jäppilän Urheilijat</v>
      </c>
      <c r="C29" s="22" t="s">
        <v>11</v>
      </c>
      <c r="D29" s="30" t="str">
        <f>A24</f>
        <v>Suonenjoki</v>
      </c>
      <c r="E29" s="46" t="s">
        <v>77</v>
      </c>
      <c r="F29" s="41">
        <v>25</v>
      </c>
      <c r="G29" s="41">
        <v>13</v>
      </c>
      <c r="H29" s="41">
        <v>20</v>
      </c>
      <c r="I29" s="42">
        <v>25</v>
      </c>
      <c r="J29" s="24"/>
      <c r="K29" s="24"/>
      <c r="L29" s="28">
        <v>0.52083333333333337</v>
      </c>
      <c r="M29" s="29" t="str">
        <f>L23</f>
        <v>VetoPois</v>
      </c>
      <c r="N29" s="22" t="s">
        <v>11</v>
      </c>
      <c r="O29" s="30" t="str">
        <f>L24</f>
        <v>Syväniemen Nousu</v>
      </c>
      <c r="P29" s="55" t="s">
        <v>76</v>
      </c>
      <c r="Q29" s="41">
        <v>25</v>
      </c>
      <c r="R29" s="41">
        <v>22</v>
      </c>
      <c r="S29" s="41">
        <v>25</v>
      </c>
      <c r="T29" s="42">
        <v>17</v>
      </c>
      <c r="U29" s="24"/>
      <c r="V29" s="24"/>
      <c r="W29" s="28">
        <v>0.52083333333333337</v>
      </c>
      <c r="X29" s="29" t="str">
        <f>W23</f>
        <v>Leppävirran Viri</v>
      </c>
      <c r="Y29" s="22" t="s">
        <v>11</v>
      </c>
      <c r="Z29" s="30" t="str">
        <f>W24</f>
        <v>Kangasniemen Pallo</v>
      </c>
      <c r="AA29" s="46" t="s">
        <v>78</v>
      </c>
      <c r="AB29" s="41">
        <v>22</v>
      </c>
      <c r="AC29" s="41">
        <v>25</v>
      </c>
      <c r="AD29" s="41">
        <v>20</v>
      </c>
      <c r="AE29" s="42">
        <v>25</v>
      </c>
    </row>
    <row r="30" spans="1:32" x14ac:dyDescent="0.25">
      <c r="A30" s="28">
        <v>0.55208333333333337</v>
      </c>
      <c r="B30" s="21" t="str">
        <f>A24</f>
        <v>Suonenjoki</v>
      </c>
      <c r="C30" s="22" t="s">
        <v>11</v>
      </c>
      <c r="D30" s="30" t="str">
        <f>A25</f>
        <v>Oikea Timola</v>
      </c>
      <c r="E30" s="46" t="s">
        <v>77</v>
      </c>
      <c r="F30" s="41">
        <v>25</v>
      </c>
      <c r="G30" s="41">
        <v>21</v>
      </c>
      <c r="H30" s="41">
        <v>25</v>
      </c>
      <c r="I30" s="42">
        <v>18</v>
      </c>
      <c r="J30" s="24"/>
      <c r="K30" s="24"/>
      <c r="L30" s="28">
        <v>0.55208333333333337</v>
      </c>
      <c r="M30" s="21" t="str">
        <f>L24</f>
        <v>Syväniemen Nousu</v>
      </c>
      <c r="N30" s="22" t="s">
        <v>11</v>
      </c>
      <c r="O30" s="30" t="str">
        <f>L25</f>
        <v>Juva</v>
      </c>
      <c r="P30" s="46" t="s">
        <v>78</v>
      </c>
      <c r="Q30" s="41">
        <v>24</v>
      </c>
      <c r="R30" s="41">
        <v>25</v>
      </c>
      <c r="S30" s="41">
        <v>25</v>
      </c>
      <c r="T30" s="42">
        <v>24</v>
      </c>
      <c r="U30" s="24"/>
      <c r="V30" s="24"/>
      <c r="W30" s="28">
        <v>0.55208333333333337</v>
      </c>
      <c r="X30" s="21" t="str">
        <f>W24</f>
        <v>Kangasniemen Pallo</v>
      </c>
      <c r="Y30" s="22" t="s">
        <v>11</v>
      </c>
      <c r="Z30" s="30" t="str">
        <f>W25</f>
        <v>Kiuruvesi</v>
      </c>
      <c r="AA30" s="46" t="s">
        <v>158</v>
      </c>
      <c r="AB30" s="41">
        <v>11</v>
      </c>
      <c r="AC30" s="41">
        <v>25</v>
      </c>
      <c r="AD30" s="41">
        <v>20</v>
      </c>
      <c r="AE30" s="42">
        <v>25</v>
      </c>
    </row>
    <row r="31" spans="1:32" x14ac:dyDescent="0.25">
      <c r="A31" s="31">
        <v>0.58333333333333337</v>
      </c>
      <c r="B31" s="32" t="str">
        <f>A25</f>
        <v>Oikea Timola</v>
      </c>
      <c r="C31" s="33" t="s">
        <v>11</v>
      </c>
      <c r="D31" s="34" t="str">
        <f>A23</f>
        <v>Jäppilän Urheilijat</v>
      </c>
      <c r="E31" s="56" t="s">
        <v>77</v>
      </c>
      <c r="F31" s="43">
        <v>16</v>
      </c>
      <c r="G31" s="43">
        <v>25</v>
      </c>
      <c r="H31" s="43">
        <v>12</v>
      </c>
      <c r="I31" s="44">
        <v>25</v>
      </c>
      <c r="J31" s="35"/>
      <c r="K31" s="35"/>
      <c r="L31" s="31">
        <v>0.58333333333333337</v>
      </c>
      <c r="M31" s="32" t="str">
        <f>L25</f>
        <v>Juva</v>
      </c>
      <c r="N31" s="33" t="s">
        <v>11</v>
      </c>
      <c r="O31" s="34" t="str">
        <f>L23</f>
        <v>VetoPois</v>
      </c>
      <c r="P31" s="47" t="s">
        <v>78</v>
      </c>
      <c r="Q31" s="43">
        <v>17</v>
      </c>
      <c r="R31" s="43">
        <v>25</v>
      </c>
      <c r="S31" s="43">
        <v>16</v>
      </c>
      <c r="T31" s="44">
        <v>25</v>
      </c>
      <c r="U31" s="35"/>
      <c r="V31" s="35"/>
      <c r="W31" s="31">
        <v>0.58333333333333337</v>
      </c>
      <c r="X31" s="32" t="str">
        <f>W25</f>
        <v>Kiuruvesi</v>
      </c>
      <c r="Y31" s="33" t="s">
        <v>11</v>
      </c>
      <c r="Z31" s="34" t="str">
        <f>W23</f>
        <v>Leppävirran Viri</v>
      </c>
      <c r="AA31" s="47" t="s">
        <v>159</v>
      </c>
      <c r="AB31" s="43">
        <v>25</v>
      </c>
      <c r="AC31" s="43">
        <v>13</v>
      </c>
      <c r="AD31" s="43">
        <v>25</v>
      </c>
      <c r="AE31" s="44">
        <v>21</v>
      </c>
    </row>
    <row r="32" spans="1:32" ht="15.75" thickBot="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31" ht="15.75" thickTop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3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3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3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3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3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31" x14ac:dyDescent="0.25">
      <c r="A39" s="1" t="s">
        <v>29</v>
      </c>
      <c r="D39" t="s">
        <v>62</v>
      </c>
    </row>
    <row r="41" spans="1:31" x14ac:dyDescent="0.25">
      <c r="A41" s="37" t="s">
        <v>35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37" t="s">
        <v>30</v>
      </c>
      <c r="W41" s="37" t="s">
        <v>48</v>
      </c>
    </row>
    <row r="42" spans="1:31" x14ac:dyDescent="0.25">
      <c r="A42" t="s">
        <v>2</v>
      </c>
      <c r="L42" t="s">
        <v>37</v>
      </c>
      <c r="W42" t="s">
        <v>6</v>
      </c>
    </row>
    <row r="43" spans="1:31" x14ac:dyDescent="0.25">
      <c r="A43" t="s">
        <v>5</v>
      </c>
      <c r="L43" t="s">
        <v>3</v>
      </c>
      <c r="W43" t="s">
        <v>9</v>
      </c>
    </row>
    <row r="44" spans="1:31" ht="15.75" thickBot="1" x14ac:dyDescent="0.3"/>
    <row r="45" spans="1:31" x14ac:dyDescent="0.25">
      <c r="A45" s="16" t="s">
        <v>1</v>
      </c>
      <c r="B45" s="10"/>
      <c r="C45" s="10"/>
      <c r="D45" s="11"/>
      <c r="E45" s="45"/>
      <c r="F45" s="18" t="s">
        <v>67</v>
      </c>
      <c r="G45" s="18"/>
      <c r="H45" s="18"/>
      <c r="I45" s="19"/>
      <c r="L45" s="16" t="s">
        <v>13</v>
      </c>
      <c r="M45" s="10"/>
      <c r="N45" s="10"/>
      <c r="O45" s="11"/>
      <c r="P45" s="45"/>
      <c r="Q45" s="18" t="s">
        <v>67</v>
      </c>
      <c r="R45" s="18"/>
      <c r="S45" s="18"/>
      <c r="T45" s="19"/>
      <c r="W45" s="16" t="s">
        <v>14</v>
      </c>
      <c r="X45" s="10"/>
      <c r="Y45" s="10"/>
      <c r="Z45" s="11"/>
      <c r="AA45" s="45"/>
      <c r="AB45" s="18" t="s">
        <v>67</v>
      </c>
      <c r="AC45" s="18"/>
      <c r="AD45" s="18"/>
      <c r="AE45" s="19"/>
    </row>
    <row r="46" spans="1:31" x14ac:dyDescent="0.25">
      <c r="A46" s="12"/>
      <c r="B46" s="7"/>
      <c r="C46" s="7"/>
      <c r="D46" s="13"/>
      <c r="E46" s="48" t="s">
        <v>66</v>
      </c>
      <c r="F46" s="32" t="s">
        <v>68</v>
      </c>
      <c r="G46" s="32" t="s">
        <v>69</v>
      </c>
      <c r="H46" s="32" t="s">
        <v>70</v>
      </c>
      <c r="I46" s="53" t="s">
        <v>71</v>
      </c>
      <c r="L46" s="12"/>
      <c r="M46" s="7"/>
      <c r="N46" s="7"/>
      <c r="O46" s="13"/>
      <c r="P46" s="48" t="s">
        <v>66</v>
      </c>
      <c r="Q46" s="32" t="s">
        <v>68</v>
      </c>
      <c r="R46" s="32" t="s">
        <v>69</v>
      </c>
      <c r="S46" s="32" t="s">
        <v>70</v>
      </c>
      <c r="T46" s="53" t="s">
        <v>71</v>
      </c>
      <c r="W46" s="12"/>
      <c r="X46" s="7"/>
      <c r="Y46" s="7"/>
      <c r="Z46" s="13"/>
      <c r="AA46" s="48" t="s">
        <v>66</v>
      </c>
      <c r="AB46" s="32" t="s">
        <v>68</v>
      </c>
      <c r="AC46" s="32" t="s">
        <v>69</v>
      </c>
      <c r="AD46" s="32" t="s">
        <v>70</v>
      </c>
      <c r="AE46" s="53" t="s">
        <v>71</v>
      </c>
    </row>
    <row r="47" spans="1:31" x14ac:dyDescent="0.25">
      <c r="A47" s="20">
        <v>0.625</v>
      </c>
      <c r="B47" s="21" t="str">
        <f>A42</f>
        <v>Jäppilän Urheilijat</v>
      </c>
      <c r="C47" s="22" t="s">
        <v>11</v>
      </c>
      <c r="D47" s="21" t="str">
        <f>A43</f>
        <v>VetoPois</v>
      </c>
      <c r="E47" s="74" t="s">
        <v>77</v>
      </c>
      <c r="F47" s="75">
        <v>25</v>
      </c>
      <c r="G47" s="71">
        <v>18</v>
      </c>
      <c r="H47" s="71">
        <v>25</v>
      </c>
      <c r="I47" s="72">
        <v>19</v>
      </c>
      <c r="J47" s="24"/>
      <c r="K47" s="24"/>
      <c r="L47" s="20">
        <v>0.625</v>
      </c>
      <c r="M47" s="21" t="str">
        <f>L42</f>
        <v>Suonenjoki</v>
      </c>
      <c r="N47" s="22" t="s">
        <v>11</v>
      </c>
      <c r="O47" s="23" t="str">
        <f>L43</f>
        <v>Syväniemen Nousu</v>
      </c>
      <c r="P47" s="74" t="s">
        <v>160</v>
      </c>
      <c r="Q47" s="75">
        <v>25</v>
      </c>
      <c r="R47" s="71">
        <v>16</v>
      </c>
      <c r="S47" s="71">
        <v>25</v>
      </c>
      <c r="T47" s="72">
        <v>18</v>
      </c>
      <c r="W47" s="20">
        <v>0.625</v>
      </c>
      <c r="X47" s="21" t="str">
        <f>W42</f>
        <v>Oikea Timola</v>
      </c>
      <c r="Y47" s="22" t="s">
        <v>11</v>
      </c>
      <c r="Z47" s="23" t="str">
        <f>W43</f>
        <v>Juva</v>
      </c>
      <c r="AA47" s="74" t="s">
        <v>161</v>
      </c>
      <c r="AB47" s="75">
        <v>25</v>
      </c>
      <c r="AC47" s="71">
        <v>17</v>
      </c>
      <c r="AD47" s="71">
        <v>25</v>
      </c>
      <c r="AE47" s="72">
        <v>24</v>
      </c>
    </row>
    <row r="48" spans="1:31" ht="15.75" thickBot="1" x14ac:dyDescent="0.3">
      <c r="A48" s="25"/>
      <c r="B48" s="26"/>
      <c r="C48" s="26"/>
      <c r="D48" s="26"/>
      <c r="E48" s="73"/>
      <c r="F48" s="73"/>
      <c r="G48" s="32"/>
      <c r="H48" s="32"/>
      <c r="I48" s="53"/>
      <c r="J48" s="24"/>
      <c r="K48" s="24"/>
      <c r="L48" s="25"/>
      <c r="M48" s="26"/>
      <c r="N48" s="26"/>
      <c r="O48" s="27"/>
      <c r="P48" s="73"/>
      <c r="Q48" s="73"/>
      <c r="R48" s="32"/>
      <c r="S48" s="32"/>
      <c r="T48" s="53"/>
      <c r="W48" s="25"/>
      <c r="X48" s="26"/>
      <c r="Y48" s="26"/>
      <c r="Z48" s="27"/>
      <c r="AA48" s="73"/>
      <c r="AB48" s="73"/>
      <c r="AC48" s="32"/>
      <c r="AD48" s="32"/>
      <c r="AE48" s="53"/>
    </row>
    <row r="49" spans="1:26" ht="15.75" thickBot="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thickTop="1" x14ac:dyDescent="0.25"/>
    <row r="51" spans="1:26" x14ac:dyDescent="0.25">
      <c r="A51" s="1" t="s">
        <v>38</v>
      </c>
    </row>
    <row r="53" spans="1:26" x14ac:dyDescent="0.25">
      <c r="A53" t="s">
        <v>39</v>
      </c>
      <c r="B53" t="s">
        <v>2</v>
      </c>
    </row>
    <row r="54" spans="1:26" x14ac:dyDescent="0.25">
      <c r="A54" t="s">
        <v>40</v>
      </c>
      <c r="B54" t="s">
        <v>5</v>
      </c>
    </row>
    <row r="55" spans="1:26" x14ac:dyDescent="0.25">
      <c r="A55" t="s">
        <v>43</v>
      </c>
      <c r="B55" t="s">
        <v>37</v>
      </c>
    </row>
    <row r="56" spans="1:26" x14ac:dyDescent="0.25">
      <c r="A56" t="s">
        <v>45</v>
      </c>
      <c r="B56" t="s">
        <v>3</v>
      </c>
    </row>
    <row r="57" spans="1:26" x14ac:dyDescent="0.25">
      <c r="A57" t="s">
        <v>47</v>
      </c>
      <c r="B57" t="s">
        <v>6</v>
      </c>
    </row>
    <row r="58" spans="1:26" x14ac:dyDescent="0.25">
      <c r="A58" t="s">
        <v>52</v>
      </c>
      <c r="B58" t="s">
        <v>9</v>
      </c>
    </row>
    <row r="59" spans="1:26" x14ac:dyDescent="0.25">
      <c r="A59" t="s">
        <v>54</v>
      </c>
      <c r="B59" t="s">
        <v>8</v>
      </c>
    </row>
    <row r="60" spans="1:26" x14ac:dyDescent="0.25">
      <c r="A60" t="s">
        <v>56</v>
      </c>
      <c r="B60" t="s">
        <v>7</v>
      </c>
    </row>
    <row r="61" spans="1:26" x14ac:dyDescent="0.25">
      <c r="A61" t="s">
        <v>58</v>
      </c>
      <c r="B61" t="s">
        <v>4</v>
      </c>
    </row>
  </sheetData>
  <pageMargins left="0.7" right="0.7" top="0.75" bottom="0.75" header="0.3" footer="0.3"/>
  <pageSetup paperSize="9" scale="87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4" workbookViewId="0">
      <selection activeCell="F12" sqref="F12"/>
    </sheetView>
  </sheetViews>
  <sheetFormatPr defaultRowHeight="15" x14ac:dyDescent="0.25"/>
  <cols>
    <col min="1" max="1" width="32.5703125" customWidth="1"/>
    <col min="2" max="2" width="14.42578125" customWidth="1"/>
    <col min="3" max="3" width="9.7109375" customWidth="1"/>
    <col min="5" max="5" width="32.5703125" customWidth="1"/>
    <col min="6" max="6" width="14.42578125" customWidth="1"/>
    <col min="7" max="7" width="9.7109375" customWidth="1"/>
    <col min="9" max="9" width="32.5703125" customWidth="1"/>
    <col min="10" max="10" width="14.42578125" customWidth="1"/>
    <col min="11" max="11" width="9.7109375" customWidth="1"/>
    <col min="13" max="13" width="32.5703125" customWidth="1"/>
    <col min="14" max="14" width="14.42578125" customWidth="1"/>
    <col min="15" max="15" width="9.7109375" customWidth="1"/>
    <col min="17" max="17" width="32.5703125" customWidth="1"/>
    <col min="18" max="18" width="14.42578125" customWidth="1"/>
    <col min="19" max="19" width="9.7109375" customWidth="1"/>
    <col min="21" max="21" width="32.5703125" customWidth="1"/>
    <col min="22" max="22" width="14.42578125" customWidth="1"/>
    <col min="23" max="23" width="9.7109375" customWidth="1"/>
    <col min="25" max="25" width="32.5703125" customWidth="1"/>
    <col min="26" max="26" width="14.42578125" customWidth="1"/>
    <col min="27" max="27" width="9.7109375" customWidth="1"/>
    <col min="29" max="29" width="32.5703125" customWidth="1"/>
    <col min="30" max="30" width="14.42578125" customWidth="1"/>
    <col min="31" max="31" width="9.7109375" customWidth="1"/>
    <col min="33" max="33" width="32.5703125" customWidth="1"/>
    <col min="34" max="34" width="14.42578125" customWidth="1"/>
    <col min="35" max="35" width="9.7109375" customWidth="1"/>
  </cols>
  <sheetData>
    <row r="1" spans="1:35" ht="18.75" x14ac:dyDescent="0.3">
      <c r="A1" s="3" t="s">
        <v>79</v>
      </c>
    </row>
    <row r="3" spans="1:35" x14ac:dyDescent="0.25">
      <c r="A3" s="1" t="s">
        <v>2</v>
      </c>
      <c r="E3" s="1" t="s">
        <v>3</v>
      </c>
      <c r="I3" s="1" t="s">
        <v>4</v>
      </c>
      <c r="M3" s="1" t="s">
        <v>85</v>
      </c>
      <c r="Q3" s="1" t="s">
        <v>6</v>
      </c>
      <c r="U3" s="1" t="s">
        <v>7</v>
      </c>
      <c r="Y3" s="1" t="s">
        <v>8</v>
      </c>
      <c r="AC3" s="1" t="s">
        <v>9</v>
      </c>
      <c r="AG3" s="1" t="s">
        <v>37</v>
      </c>
    </row>
    <row r="4" spans="1:35" ht="15.75" thickBot="1" x14ac:dyDescent="0.3"/>
    <row r="5" spans="1:35" ht="15.75" thickBot="1" x14ac:dyDescent="0.3">
      <c r="A5" s="64" t="s">
        <v>80</v>
      </c>
      <c r="B5" s="66" t="s">
        <v>84</v>
      </c>
      <c r="C5" s="65" t="s">
        <v>81</v>
      </c>
      <c r="E5" s="64" t="s">
        <v>80</v>
      </c>
      <c r="F5" s="66" t="s">
        <v>84</v>
      </c>
      <c r="G5" s="65" t="s">
        <v>81</v>
      </c>
      <c r="I5" s="64" t="s">
        <v>80</v>
      </c>
      <c r="J5" s="66" t="s">
        <v>84</v>
      </c>
      <c r="K5" s="65" t="s">
        <v>81</v>
      </c>
      <c r="M5" s="64" t="s">
        <v>80</v>
      </c>
      <c r="N5" s="66" t="s">
        <v>84</v>
      </c>
      <c r="O5" s="65" t="s">
        <v>81</v>
      </c>
      <c r="Q5" s="64" t="s">
        <v>80</v>
      </c>
      <c r="R5" s="66" t="s">
        <v>84</v>
      </c>
      <c r="S5" s="65" t="s">
        <v>81</v>
      </c>
      <c r="U5" s="64" t="s">
        <v>80</v>
      </c>
      <c r="V5" s="66" t="s">
        <v>84</v>
      </c>
      <c r="W5" s="65" t="s">
        <v>81</v>
      </c>
      <c r="Y5" s="64" t="s">
        <v>80</v>
      </c>
      <c r="Z5" s="66" t="s">
        <v>84</v>
      </c>
      <c r="AA5" s="65" t="s">
        <v>81</v>
      </c>
      <c r="AC5" s="64" t="s">
        <v>80</v>
      </c>
      <c r="AD5" s="66" t="s">
        <v>84</v>
      </c>
      <c r="AE5" s="65" t="s">
        <v>81</v>
      </c>
      <c r="AG5" s="64" t="s">
        <v>80</v>
      </c>
      <c r="AH5" s="66" t="s">
        <v>84</v>
      </c>
      <c r="AI5" s="65" t="s">
        <v>81</v>
      </c>
    </row>
    <row r="6" spans="1:35" x14ac:dyDescent="0.25">
      <c r="A6" s="62" t="s">
        <v>132</v>
      </c>
      <c r="B6" s="70">
        <v>60</v>
      </c>
      <c r="C6" s="23">
        <f>IF(B6=0,C3,116-B6)</f>
        <v>56</v>
      </c>
      <c r="E6" s="62" t="s">
        <v>93</v>
      </c>
      <c r="F6" s="70">
        <v>56</v>
      </c>
      <c r="G6" s="23">
        <f>IF(F6=0,G3,116-F6)</f>
        <v>60</v>
      </c>
      <c r="I6" s="62" t="s">
        <v>141</v>
      </c>
      <c r="J6" s="70">
        <v>60</v>
      </c>
      <c r="K6" s="23">
        <f>IF(J6=0,K3,116-J6)</f>
        <v>56</v>
      </c>
      <c r="M6" s="62" t="s">
        <v>86</v>
      </c>
      <c r="N6" s="70">
        <v>62</v>
      </c>
      <c r="O6" s="23">
        <f>IF(N6=0,O3,116-N6)</f>
        <v>54</v>
      </c>
      <c r="Q6" s="62" t="s">
        <v>100</v>
      </c>
      <c r="R6" s="70">
        <v>67</v>
      </c>
      <c r="S6" s="23">
        <f>IF(R6=0,S3,116-R6)</f>
        <v>49</v>
      </c>
      <c r="U6" s="62" t="s">
        <v>116</v>
      </c>
      <c r="V6" s="70">
        <v>47</v>
      </c>
      <c r="W6" s="23">
        <f>IF(V6=0,W3,116-V6)</f>
        <v>69</v>
      </c>
      <c r="Y6" s="62" t="s">
        <v>108</v>
      </c>
      <c r="Z6" s="70">
        <v>61</v>
      </c>
      <c r="AA6" s="23">
        <f>IF(Z6=0,AA3,116-Z6)</f>
        <v>55</v>
      </c>
      <c r="AC6" s="62" t="s">
        <v>124</v>
      </c>
      <c r="AD6" s="70">
        <v>42</v>
      </c>
      <c r="AE6" s="23">
        <f>IF(AD6=0,AE3,116-AD6)</f>
        <v>74</v>
      </c>
      <c r="AG6" s="62" t="s">
        <v>149</v>
      </c>
      <c r="AH6" s="70">
        <v>57</v>
      </c>
      <c r="AI6" s="23">
        <f>IF(AH6=0,AI3,116-AH6)</f>
        <v>59</v>
      </c>
    </row>
    <row r="7" spans="1:35" x14ac:dyDescent="0.25">
      <c r="A7" s="62" t="s">
        <v>133</v>
      </c>
      <c r="B7" s="70">
        <v>58</v>
      </c>
      <c r="C7" s="23">
        <f t="shared" ref="C7:C17" si="0">IF(B7=0,0,116-B7)</f>
        <v>58</v>
      </c>
      <c r="E7" s="62" t="s">
        <v>94</v>
      </c>
      <c r="F7" s="70">
        <v>51</v>
      </c>
      <c r="G7" s="23">
        <f t="shared" ref="G7:G17" si="1">IF(F7=0,0,116-F7)</f>
        <v>65</v>
      </c>
      <c r="I7" s="62" t="s">
        <v>142</v>
      </c>
      <c r="J7" s="70">
        <v>65</v>
      </c>
      <c r="K7" s="23">
        <f t="shared" ref="K7:K17" si="2">IF(J7=0,0,116-J7)</f>
        <v>51</v>
      </c>
      <c r="M7" s="62" t="s">
        <v>87</v>
      </c>
      <c r="N7" s="70">
        <v>56</v>
      </c>
      <c r="O7" s="23">
        <f t="shared" ref="O7:O17" si="3">IF(N7=0,0,116-N7)</f>
        <v>60</v>
      </c>
      <c r="Q7" s="62" t="s">
        <v>101</v>
      </c>
      <c r="R7" s="70">
        <v>66</v>
      </c>
      <c r="S7" s="23">
        <f t="shared" ref="S7:S17" si="4">IF(R7=0,0,116-R7)</f>
        <v>50</v>
      </c>
      <c r="U7" s="62" t="s">
        <v>117</v>
      </c>
      <c r="V7" s="70">
        <v>55</v>
      </c>
      <c r="W7" s="23">
        <f t="shared" ref="W7:W17" si="5">IF(V7=0,0,116-V7)</f>
        <v>61</v>
      </c>
      <c r="Y7" s="62" t="s">
        <v>109</v>
      </c>
      <c r="Z7" s="70">
        <v>67</v>
      </c>
      <c r="AA7" s="23">
        <f t="shared" ref="AA7:AA17" si="6">IF(Z7=0,0,116-Z7)</f>
        <v>49</v>
      </c>
      <c r="AC7" s="62" t="s">
        <v>125</v>
      </c>
      <c r="AD7" s="70">
        <v>67</v>
      </c>
      <c r="AE7" s="23">
        <f t="shared" ref="AE7:AE17" si="7">IF(AD7=0,0,116-AD7)</f>
        <v>49</v>
      </c>
      <c r="AG7" s="62" t="s">
        <v>150</v>
      </c>
      <c r="AH7" s="70">
        <v>57</v>
      </c>
      <c r="AI7" s="23">
        <f t="shared" ref="AI7:AI17" si="8">IF(AH7=0,0,116-AH7)</f>
        <v>59</v>
      </c>
    </row>
    <row r="8" spans="1:35" x14ac:dyDescent="0.25">
      <c r="A8" s="62" t="s">
        <v>134</v>
      </c>
      <c r="B8" s="70">
        <v>61</v>
      </c>
      <c r="C8" s="23">
        <f t="shared" si="0"/>
        <v>55</v>
      </c>
      <c r="E8" s="62" t="s">
        <v>95</v>
      </c>
      <c r="F8" s="70">
        <v>64</v>
      </c>
      <c r="G8" s="23">
        <f t="shared" si="1"/>
        <v>52</v>
      </c>
      <c r="I8" s="62" t="s">
        <v>143</v>
      </c>
      <c r="J8" s="70">
        <v>59</v>
      </c>
      <c r="K8" s="23">
        <f t="shared" si="2"/>
        <v>57</v>
      </c>
      <c r="M8" s="62" t="s">
        <v>88</v>
      </c>
      <c r="N8" s="70">
        <v>66</v>
      </c>
      <c r="O8" s="23">
        <f t="shared" si="3"/>
        <v>50</v>
      </c>
      <c r="Q8" s="62" t="s">
        <v>102</v>
      </c>
      <c r="R8" s="70">
        <v>66</v>
      </c>
      <c r="S8" s="23">
        <f t="shared" si="4"/>
        <v>50</v>
      </c>
      <c r="U8" s="62" t="s">
        <v>118</v>
      </c>
      <c r="V8" s="70">
        <v>56</v>
      </c>
      <c r="W8" s="23">
        <f t="shared" si="5"/>
        <v>60</v>
      </c>
      <c r="Y8" s="62" t="s">
        <v>110</v>
      </c>
      <c r="Z8" s="70">
        <v>60</v>
      </c>
      <c r="AA8" s="23">
        <f t="shared" si="6"/>
        <v>56</v>
      </c>
      <c r="AC8" s="62" t="s">
        <v>126</v>
      </c>
      <c r="AD8" s="70">
        <v>60</v>
      </c>
      <c r="AE8" s="23">
        <f t="shared" si="7"/>
        <v>56</v>
      </c>
      <c r="AG8" s="62" t="s">
        <v>151</v>
      </c>
      <c r="AH8" s="70">
        <v>55</v>
      </c>
      <c r="AI8" s="23">
        <f t="shared" si="8"/>
        <v>61</v>
      </c>
    </row>
    <row r="9" spans="1:35" x14ac:dyDescent="0.25">
      <c r="A9" s="62" t="s">
        <v>135</v>
      </c>
      <c r="B9" s="70">
        <v>63</v>
      </c>
      <c r="C9" s="23">
        <f t="shared" si="0"/>
        <v>53</v>
      </c>
      <c r="E9" s="62" t="s">
        <v>96</v>
      </c>
      <c r="F9" s="70">
        <v>71</v>
      </c>
      <c r="G9" s="23">
        <f t="shared" si="1"/>
        <v>45</v>
      </c>
      <c r="I9" s="62" t="s">
        <v>144</v>
      </c>
      <c r="J9" s="70">
        <v>57</v>
      </c>
      <c r="K9" s="23">
        <f t="shared" si="2"/>
        <v>59</v>
      </c>
      <c r="M9" s="62" t="s">
        <v>89</v>
      </c>
      <c r="N9" s="70">
        <v>58</v>
      </c>
      <c r="O9" s="23">
        <f t="shared" si="3"/>
        <v>58</v>
      </c>
      <c r="Q9" s="62" t="s">
        <v>103</v>
      </c>
      <c r="R9" s="70">
        <v>60</v>
      </c>
      <c r="S9" s="23">
        <f t="shared" si="4"/>
        <v>56</v>
      </c>
      <c r="U9" s="62" t="s">
        <v>119</v>
      </c>
      <c r="V9" s="70">
        <v>56</v>
      </c>
      <c r="W9" s="23">
        <f t="shared" si="5"/>
        <v>60</v>
      </c>
      <c r="Y9" s="62" t="s">
        <v>111</v>
      </c>
      <c r="Z9" s="70">
        <v>64</v>
      </c>
      <c r="AA9" s="23">
        <f t="shared" si="6"/>
        <v>52</v>
      </c>
      <c r="AC9" s="62" t="s">
        <v>127</v>
      </c>
      <c r="AD9" s="70">
        <v>55</v>
      </c>
      <c r="AE9" s="23">
        <f t="shared" si="7"/>
        <v>61</v>
      </c>
      <c r="AG9" s="62" t="s">
        <v>152</v>
      </c>
      <c r="AH9" s="70">
        <v>52</v>
      </c>
      <c r="AI9" s="23">
        <f t="shared" si="8"/>
        <v>64</v>
      </c>
    </row>
    <row r="10" spans="1:35" x14ac:dyDescent="0.25">
      <c r="A10" s="62" t="s">
        <v>136</v>
      </c>
      <c r="B10" s="70">
        <v>63</v>
      </c>
      <c r="C10" s="23">
        <f t="shared" si="0"/>
        <v>53</v>
      </c>
      <c r="E10" s="62" t="s">
        <v>97</v>
      </c>
      <c r="F10" s="70">
        <v>63</v>
      </c>
      <c r="G10" s="23">
        <f t="shared" si="1"/>
        <v>53</v>
      </c>
      <c r="I10" s="62" t="s">
        <v>145</v>
      </c>
      <c r="J10" s="70">
        <v>63</v>
      </c>
      <c r="K10" s="23">
        <f t="shared" si="2"/>
        <v>53</v>
      </c>
      <c r="M10" s="62" t="s">
        <v>90</v>
      </c>
      <c r="N10" s="70">
        <v>69</v>
      </c>
      <c r="O10" s="23">
        <f t="shared" si="3"/>
        <v>47</v>
      </c>
      <c r="Q10" s="62" t="s">
        <v>104</v>
      </c>
      <c r="R10" s="70">
        <v>57</v>
      </c>
      <c r="S10" s="23">
        <f t="shared" si="4"/>
        <v>59</v>
      </c>
      <c r="U10" s="62" t="s">
        <v>120</v>
      </c>
      <c r="V10" s="70">
        <v>53</v>
      </c>
      <c r="W10" s="23">
        <f t="shared" si="5"/>
        <v>63</v>
      </c>
      <c r="Y10" s="62" t="s">
        <v>112</v>
      </c>
      <c r="Z10" s="70">
        <v>63</v>
      </c>
      <c r="AA10" s="23">
        <f t="shared" si="6"/>
        <v>53</v>
      </c>
      <c r="AC10" s="62" t="s">
        <v>128</v>
      </c>
      <c r="AD10" s="70">
        <v>59</v>
      </c>
      <c r="AE10" s="23">
        <f t="shared" si="7"/>
        <v>57</v>
      </c>
      <c r="AG10" s="62" t="s">
        <v>153</v>
      </c>
      <c r="AH10" s="70">
        <v>53</v>
      </c>
      <c r="AI10" s="23">
        <f t="shared" si="8"/>
        <v>63</v>
      </c>
    </row>
    <row r="11" spans="1:35" x14ac:dyDescent="0.25">
      <c r="A11" s="62" t="s">
        <v>137</v>
      </c>
      <c r="B11" s="70">
        <v>64</v>
      </c>
      <c r="C11" s="23">
        <f t="shared" si="0"/>
        <v>52</v>
      </c>
      <c r="E11" s="62" t="s">
        <v>98</v>
      </c>
      <c r="F11" s="70">
        <v>67</v>
      </c>
      <c r="G11" s="23">
        <f>IF(F11=0,0,116-F11)</f>
        <v>49</v>
      </c>
      <c r="I11" s="62" t="s">
        <v>146</v>
      </c>
      <c r="J11" s="70">
        <v>59</v>
      </c>
      <c r="K11" s="23">
        <f t="shared" si="2"/>
        <v>57</v>
      </c>
      <c r="M11" s="62" t="s">
        <v>91</v>
      </c>
      <c r="N11" s="70">
        <v>55</v>
      </c>
      <c r="O11" s="23">
        <f t="shared" si="3"/>
        <v>61</v>
      </c>
      <c r="Q11" s="62" t="s">
        <v>105</v>
      </c>
      <c r="R11" s="70">
        <v>62</v>
      </c>
      <c r="S11" s="23">
        <f t="shared" si="4"/>
        <v>54</v>
      </c>
      <c r="U11" s="62" t="s">
        <v>121</v>
      </c>
      <c r="V11" s="70">
        <v>62</v>
      </c>
      <c r="W11" s="23">
        <f t="shared" si="5"/>
        <v>54</v>
      </c>
      <c r="Y11" s="62" t="s">
        <v>113</v>
      </c>
      <c r="Z11" s="70">
        <v>57</v>
      </c>
      <c r="AA11" s="23">
        <f t="shared" si="6"/>
        <v>59</v>
      </c>
      <c r="AC11" s="62" t="s">
        <v>129</v>
      </c>
      <c r="AD11" s="70">
        <v>60</v>
      </c>
      <c r="AE11" s="23">
        <f t="shared" si="7"/>
        <v>56</v>
      </c>
      <c r="AG11" s="62" t="s">
        <v>154</v>
      </c>
      <c r="AH11" s="70">
        <v>71</v>
      </c>
      <c r="AI11" s="23">
        <f t="shared" si="8"/>
        <v>45</v>
      </c>
    </row>
    <row r="12" spans="1:35" x14ac:dyDescent="0.25">
      <c r="A12" s="62" t="s">
        <v>138</v>
      </c>
      <c r="B12" s="70">
        <v>54</v>
      </c>
      <c r="C12" s="23">
        <f t="shared" si="0"/>
        <v>62</v>
      </c>
      <c r="E12" s="62" t="s">
        <v>99</v>
      </c>
      <c r="F12" s="70">
        <v>67</v>
      </c>
      <c r="G12" s="23">
        <f>IF(F12=0,0,116-F12)</f>
        <v>49</v>
      </c>
      <c r="I12" s="62" t="s">
        <v>147</v>
      </c>
      <c r="J12" s="70">
        <v>60</v>
      </c>
      <c r="K12" s="23">
        <f t="shared" si="2"/>
        <v>56</v>
      </c>
      <c r="M12" s="62" t="s">
        <v>92</v>
      </c>
      <c r="N12" s="70">
        <v>58</v>
      </c>
      <c r="O12" s="23">
        <f t="shared" si="3"/>
        <v>58</v>
      </c>
      <c r="Q12" s="62" t="s">
        <v>106</v>
      </c>
      <c r="R12" s="70">
        <v>65</v>
      </c>
      <c r="S12" s="23">
        <f t="shared" si="4"/>
        <v>51</v>
      </c>
      <c r="U12" s="62" t="s">
        <v>122</v>
      </c>
      <c r="V12" s="70">
        <v>68</v>
      </c>
      <c r="W12" s="23">
        <f t="shared" si="5"/>
        <v>48</v>
      </c>
      <c r="Y12" s="62" t="s">
        <v>114</v>
      </c>
      <c r="Z12" s="70">
        <v>52</v>
      </c>
      <c r="AA12" s="23">
        <f t="shared" si="6"/>
        <v>64</v>
      </c>
      <c r="AC12" s="62" t="s">
        <v>130</v>
      </c>
      <c r="AD12" s="70">
        <v>63</v>
      </c>
      <c r="AE12" s="23">
        <f t="shared" si="7"/>
        <v>53</v>
      </c>
      <c r="AG12" s="62" t="s">
        <v>155</v>
      </c>
      <c r="AH12" s="70">
        <v>71</v>
      </c>
      <c r="AI12" s="23">
        <f t="shared" si="8"/>
        <v>45</v>
      </c>
    </row>
    <row r="13" spans="1:35" x14ac:dyDescent="0.25">
      <c r="A13" s="62" t="s">
        <v>139</v>
      </c>
      <c r="B13" s="70">
        <v>65</v>
      </c>
      <c r="C13" s="23">
        <f t="shared" si="0"/>
        <v>51</v>
      </c>
      <c r="E13" s="62"/>
      <c r="F13" s="70"/>
      <c r="G13" s="23">
        <f>IF(F13=0,0,116-F13)</f>
        <v>0</v>
      </c>
      <c r="I13" s="62" t="s">
        <v>148</v>
      </c>
      <c r="J13" s="70">
        <v>48</v>
      </c>
      <c r="K13" s="23">
        <f t="shared" si="2"/>
        <v>68</v>
      </c>
      <c r="M13" s="62"/>
      <c r="N13" s="70"/>
      <c r="O13" s="23">
        <f t="shared" si="3"/>
        <v>0</v>
      </c>
      <c r="Q13" s="62" t="s">
        <v>107</v>
      </c>
      <c r="R13" s="70">
        <v>53</v>
      </c>
      <c r="S13" s="23">
        <f t="shared" si="4"/>
        <v>63</v>
      </c>
      <c r="U13" s="62" t="s">
        <v>123</v>
      </c>
      <c r="V13" s="70">
        <v>71</v>
      </c>
      <c r="W13" s="23">
        <f t="shared" si="5"/>
        <v>45</v>
      </c>
      <c r="Y13" s="62" t="s">
        <v>115</v>
      </c>
      <c r="Z13" s="70">
        <v>55</v>
      </c>
      <c r="AA13" s="23">
        <f t="shared" si="6"/>
        <v>61</v>
      </c>
      <c r="AC13" s="62" t="s">
        <v>131</v>
      </c>
      <c r="AD13" s="70">
        <v>63</v>
      </c>
      <c r="AE13" s="23">
        <f t="shared" si="7"/>
        <v>53</v>
      </c>
      <c r="AG13" s="62" t="s">
        <v>156</v>
      </c>
      <c r="AH13" s="70">
        <v>66</v>
      </c>
      <c r="AI13" s="23">
        <f t="shared" si="8"/>
        <v>50</v>
      </c>
    </row>
    <row r="14" spans="1:35" x14ac:dyDescent="0.25">
      <c r="A14" s="62" t="s">
        <v>140</v>
      </c>
      <c r="B14" s="70">
        <v>64</v>
      </c>
      <c r="C14" s="23">
        <f t="shared" si="0"/>
        <v>52</v>
      </c>
      <c r="E14" s="62"/>
      <c r="F14" s="70"/>
      <c r="G14" s="23">
        <f t="shared" si="1"/>
        <v>0</v>
      </c>
      <c r="I14" s="62"/>
      <c r="J14" s="70"/>
      <c r="K14" s="23">
        <f t="shared" si="2"/>
        <v>0</v>
      </c>
      <c r="M14" s="62"/>
      <c r="N14" s="70"/>
      <c r="O14" s="23">
        <f t="shared" si="3"/>
        <v>0</v>
      </c>
      <c r="Q14" s="62"/>
      <c r="R14" s="70"/>
      <c r="S14" s="23">
        <f t="shared" si="4"/>
        <v>0</v>
      </c>
      <c r="U14" s="62"/>
      <c r="V14" s="70"/>
      <c r="W14" s="23">
        <f t="shared" si="5"/>
        <v>0</v>
      </c>
      <c r="Y14" s="62"/>
      <c r="Z14" s="70"/>
      <c r="AA14" s="23">
        <f t="shared" si="6"/>
        <v>0</v>
      </c>
      <c r="AC14" s="62"/>
      <c r="AD14" s="70"/>
      <c r="AE14" s="23">
        <f t="shared" si="7"/>
        <v>0</v>
      </c>
      <c r="AG14" s="62" t="s">
        <v>157</v>
      </c>
      <c r="AH14" s="70">
        <v>63</v>
      </c>
      <c r="AI14" s="23">
        <f t="shared" si="8"/>
        <v>53</v>
      </c>
    </row>
    <row r="15" spans="1:35" x14ac:dyDescent="0.25">
      <c r="A15" s="62"/>
      <c r="B15" s="70"/>
      <c r="C15" s="23">
        <f t="shared" si="0"/>
        <v>0</v>
      </c>
      <c r="E15" s="62"/>
      <c r="F15" s="70"/>
      <c r="G15" s="23">
        <f t="shared" si="1"/>
        <v>0</v>
      </c>
      <c r="I15" s="62"/>
      <c r="J15" s="70"/>
      <c r="K15" s="23">
        <f t="shared" si="2"/>
        <v>0</v>
      </c>
      <c r="M15" s="62"/>
      <c r="N15" s="70"/>
      <c r="O15" s="23">
        <f t="shared" si="3"/>
        <v>0</v>
      </c>
      <c r="Q15" s="62"/>
      <c r="R15" s="70"/>
      <c r="S15" s="23">
        <f t="shared" si="4"/>
        <v>0</v>
      </c>
      <c r="U15" s="62"/>
      <c r="V15" s="70"/>
      <c r="W15" s="23">
        <f t="shared" si="5"/>
        <v>0</v>
      </c>
      <c r="Y15" s="62"/>
      <c r="Z15" s="70"/>
      <c r="AA15" s="23">
        <f t="shared" si="6"/>
        <v>0</v>
      </c>
      <c r="AC15" s="62"/>
      <c r="AD15" s="70"/>
      <c r="AE15" s="23">
        <f t="shared" si="7"/>
        <v>0</v>
      </c>
      <c r="AG15" s="62"/>
      <c r="AH15" s="70"/>
      <c r="AI15" s="23">
        <f t="shared" si="8"/>
        <v>0</v>
      </c>
    </row>
    <row r="16" spans="1:35" x14ac:dyDescent="0.25">
      <c r="A16" s="62"/>
      <c r="B16" s="70"/>
      <c r="C16" s="23">
        <f t="shared" si="0"/>
        <v>0</v>
      </c>
      <c r="E16" s="62"/>
      <c r="F16" s="70"/>
      <c r="G16" s="23">
        <f t="shared" si="1"/>
        <v>0</v>
      </c>
      <c r="I16" s="62"/>
      <c r="J16" s="70"/>
      <c r="K16" s="23">
        <f t="shared" si="2"/>
        <v>0</v>
      </c>
      <c r="M16" s="62"/>
      <c r="N16" s="70"/>
      <c r="O16" s="23">
        <f t="shared" si="3"/>
        <v>0</v>
      </c>
      <c r="Q16" s="62"/>
      <c r="R16" s="70"/>
      <c r="S16" s="23">
        <f t="shared" si="4"/>
        <v>0</v>
      </c>
      <c r="U16" s="62"/>
      <c r="V16" s="70"/>
      <c r="W16" s="23">
        <f t="shared" si="5"/>
        <v>0</v>
      </c>
      <c r="Y16" s="62"/>
      <c r="Z16" s="70"/>
      <c r="AA16" s="23">
        <f t="shared" si="6"/>
        <v>0</v>
      </c>
      <c r="AC16" s="62"/>
      <c r="AD16" s="70"/>
      <c r="AE16" s="23">
        <f t="shared" si="7"/>
        <v>0</v>
      </c>
      <c r="AG16" s="62"/>
      <c r="AH16" s="70"/>
      <c r="AI16" s="23">
        <f t="shared" si="8"/>
        <v>0</v>
      </c>
    </row>
    <row r="17" spans="1:35" ht="15.75" thickBot="1" x14ac:dyDescent="0.3">
      <c r="A17" s="63"/>
      <c r="B17" s="68"/>
      <c r="C17" s="27">
        <f t="shared" si="0"/>
        <v>0</v>
      </c>
      <c r="E17" s="63"/>
      <c r="F17" s="68"/>
      <c r="G17" s="27">
        <f t="shared" si="1"/>
        <v>0</v>
      </c>
      <c r="I17" s="63"/>
      <c r="J17" s="68"/>
      <c r="K17" s="27">
        <f t="shared" si="2"/>
        <v>0</v>
      </c>
      <c r="M17" s="63"/>
      <c r="N17" s="68"/>
      <c r="O17" s="27">
        <f t="shared" si="3"/>
        <v>0</v>
      </c>
      <c r="Q17" s="63"/>
      <c r="R17" s="68"/>
      <c r="S17" s="27">
        <f t="shared" si="4"/>
        <v>0</v>
      </c>
      <c r="U17" s="63"/>
      <c r="V17" s="68"/>
      <c r="W17" s="27">
        <f t="shared" si="5"/>
        <v>0</v>
      </c>
      <c r="Y17" s="63"/>
      <c r="Z17" s="68"/>
      <c r="AA17" s="27">
        <f t="shared" si="6"/>
        <v>0</v>
      </c>
      <c r="AC17" s="63"/>
      <c r="AD17" s="68"/>
      <c r="AE17" s="27">
        <f t="shared" si="7"/>
        <v>0</v>
      </c>
      <c r="AG17" s="63"/>
      <c r="AH17" s="68"/>
      <c r="AI17" s="27">
        <f t="shared" si="8"/>
        <v>0</v>
      </c>
    </row>
    <row r="18" spans="1:35" x14ac:dyDescent="0.25">
      <c r="B18" s="61" t="s">
        <v>83</v>
      </c>
      <c r="C18" s="69">
        <f>AVERAGEIF(C6:C17,"&gt;0")</f>
        <v>54.666666666666664</v>
      </c>
      <c r="F18" s="61" t="s">
        <v>83</v>
      </c>
      <c r="G18" s="69">
        <f>AVERAGEIF(G6:G17,"&gt;0")</f>
        <v>53.285714285714285</v>
      </c>
      <c r="J18" s="61" t="s">
        <v>83</v>
      </c>
      <c r="K18" s="69">
        <f>AVERAGEIF(K6:K17,"&gt;0")</f>
        <v>57.125</v>
      </c>
      <c r="N18" s="61" t="s">
        <v>83</v>
      </c>
      <c r="O18" s="69">
        <f>AVERAGEIF(O6:O17,"&gt;0")</f>
        <v>55.428571428571431</v>
      </c>
      <c r="R18" s="61" t="s">
        <v>83</v>
      </c>
      <c r="S18" s="67">
        <f>AVERAGEIF(S6:S17,"&gt;0")</f>
        <v>54</v>
      </c>
      <c r="V18" s="61" t="s">
        <v>83</v>
      </c>
      <c r="W18" s="67">
        <f>AVERAGEIF(W6:W17,"&gt;0")</f>
        <v>57.5</v>
      </c>
      <c r="Z18" s="61" t="s">
        <v>83</v>
      </c>
      <c r="AA18" s="67">
        <f>AVERAGEIF(AA6:AA17,"&gt;0")</f>
        <v>56.125</v>
      </c>
      <c r="AD18" s="61" t="s">
        <v>83</v>
      </c>
      <c r="AE18" s="69">
        <f>AVERAGEIF(AE6:AE17,"&gt;0")</f>
        <v>57.375</v>
      </c>
      <c r="AH18" s="61" t="s">
        <v>83</v>
      </c>
      <c r="AI18" s="69">
        <f>AVERAGEIF(AI6:AI17,"&gt;0")</f>
        <v>55.444444444444443</v>
      </c>
    </row>
    <row r="19" spans="1:35" ht="15.75" thickBot="1" x14ac:dyDescent="0.3">
      <c r="B19" s="63" t="s">
        <v>82</v>
      </c>
      <c r="C19" s="68">
        <f>LARGE(C6:C17,1)</f>
        <v>62</v>
      </c>
      <c r="F19" s="63" t="s">
        <v>82</v>
      </c>
      <c r="G19" s="68">
        <f>LARGE(G6:G17,1)</f>
        <v>65</v>
      </c>
      <c r="J19" s="63" t="s">
        <v>82</v>
      </c>
      <c r="K19" s="68">
        <f>LARGE(K6:K17,1)</f>
        <v>68</v>
      </c>
      <c r="N19" s="63" t="s">
        <v>82</v>
      </c>
      <c r="O19" s="68">
        <f>LARGE(O6:O17,1)</f>
        <v>61</v>
      </c>
      <c r="R19" s="63" t="s">
        <v>82</v>
      </c>
      <c r="S19" s="68">
        <f>LARGE(S6:S17,1)</f>
        <v>63</v>
      </c>
      <c r="V19" s="63" t="s">
        <v>82</v>
      </c>
      <c r="W19" s="68">
        <f>LARGE(W6:W17,1)</f>
        <v>69</v>
      </c>
      <c r="Z19" s="63" t="s">
        <v>82</v>
      </c>
      <c r="AA19" s="68">
        <f>LARGE(AA6:AA17,1)</f>
        <v>64</v>
      </c>
      <c r="AD19" s="63" t="s">
        <v>82</v>
      </c>
      <c r="AE19" s="68">
        <f>LARGE(AE6:AE17,1)</f>
        <v>74</v>
      </c>
      <c r="AH19" s="63" t="s">
        <v>82</v>
      </c>
      <c r="AI19" s="68">
        <f>LARGE(AI6:AI17,1)</f>
        <v>64</v>
      </c>
    </row>
  </sheetData>
  <conditionalFormatting sqref="A18:AI18">
    <cfRule type="top10" dxfId="1" priority="2" rank="1"/>
  </conditionalFormatting>
  <conditionalFormatting sqref="A19:AI19">
    <cfRule type="top10" dxfId="0" priority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Otteluohjelma</vt:lpstr>
      <vt:lpstr>Pistetaulukko</vt:lpstr>
      <vt:lpstr>Pelaajataulukot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Räsänen</dc:creator>
  <cp:lastModifiedBy>Räsänen Juha</cp:lastModifiedBy>
  <cp:lastPrinted>2016-04-09T16:56:21Z</cp:lastPrinted>
  <dcterms:created xsi:type="dcterms:W3CDTF">2016-04-03T18:05:09Z</dcterms:created>
  <dcterms:modified xsi:type="dcterms:W3CDTF">2016-04-10T12:58:19Z</dcterms:modified>
</cp:coreProperties>
</file>